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to\Documents\commission ceanc 2021 2024\doc valides\"/>
    </mc:Choice>
  </mc:AlternateContent>
  <xr:revisionPtr revIDLastSave="0" documentId="8_{C3F5FF79-B8AF-4CF4-AB42-A3E63D809A6C}" xr6:coauthVersionLast="47" xr6:coauthVersionMax="47" xr10:uidLastSave="{00000000-0000-0000-0000-000000000000}"/>
  <bookViews>
    <workbookView xWindow="6150" yWindow="4890" windowWidth="9930" windowHeight="6750" tabRatio="500" firstSheet="2" activeTab="2" xr2:uid="{00000000-000D-0000-FFFF-FFFF00000000}"/>
  </bookViews>
  <sheets>
    <sheet name="Coefficients" sheetId="1" state="hidden" r:id="rId1"/>
    <sheet name="Textes spécifiques" sheetId="2" state="hidden" r:id="rId2"/>
    <sheet name="Feuille notation" sheetId="3" r:id="rId3"/>
  </sheets>
  <definedNames>
    <definedName name="_xlnm.Print_Area" localSheetId="2">'Feuille notation'!$B$1:$K$79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67" i="3" l="1"/>
  <c r="I67" i="3"/>
  <c r="H67" i="3"/>
  <c r="G67" i="3"/>
  <c r="F67" i="3"/>
  <c r="E60" i="3"/>
  <c r="E56" i="3"/>
  <c r="E50" i="3"/>
  <c r="J49" i="3"/>
  <c r="I49" i="3"/>
  <c r="H49" i="3"/>
  <c r="G49" i="3"/>
  <c r="F49" i="3"/>
  <c r="E49" i="3"/>
  <c r="E44" i="3"/>
  <c r="J40" i="3"/>
  <c r="I40" i="3"/>
  <c r="H40" i="3"/>
  <c r="G40" i="3"/>
  <c r="F40" i="3"/>
  <c r="E38" i="3"/>
  <c r="J32" i="3"/>
  <c r="I32" i="3"/>
  <c r="H32" i="3"/>
  <c r="G32" i="3"/>
  <c r="F32" i="3"/>
  <c r="K27" i="3"/>
  <c r="K26" i="3"/>
  <c r="J25" i="3"/>
  <c r="I25" i="3"/>
  <c r="H25" i="3"/>
  <c r="G25" i="3"/>
  <c r="F25" i="3"/>
  <c r="K23" i="3"/>
  <c r="K22" i="3"/>
  <c r="K21" i="3"/>
  <c r="K20" i="3"/>
  <c r="E20" i="3"/>
  <c r="K19" i="3"/>
  <c r="E18" i="3"/>
  <c r="A1" i="3"/>
  <c r="E62" i="3" s="1"/>
  <c r="F3" i="2"/>
  <c r="E3" i="2"/>
  <c r="A3" i="2"/>
  <c r="A4" i="2" s="1"/>
  <c r="A5" i="2" s="1"/>
  <c r="A2" i="2"/>
  <c r="C1" i="2"/>
  <c r="D1" i="2" s="1"/>
  <c r="E1" i="2" s="1"/>
  <c r="F1" i="2" s="1"/>
  <c r="F76" i="1"/>
  <c r="E76" i="1"/>
  <c r="F74" i="1"/>
  <c r="E74" i="1"/>
  <c r="D74" i="1"/>
  <c r="D76" i="1" s="1"/>
  <c r="C74" i="1"/>
  <c r="C76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16" i="1"/>
  <c r="C13" i="1"/>
  <c r="D13" i="1" s="1"/>
  <c r="E13" i="1" s="1"/>
  <c r="F13" i="1" s="1"/>
  <c r="M62" i="3" l="1"/>
  <c r="K62" i="3"/>
  <c r="N62" i="3" s="1"/>
  <c r="L62" i="3" s="1"/>
  <c r="M44" i="3"/>
  <c r="K44" i="3"/>
  <c r="N44" i="3" s="1"/>
  <c r="L44" i="3" s="1"/>
  <c r="M56" i="3"/>
  <c r="K56" i="3"/>
  <c r="N56" i="3" s="1"/>
  <c r="L56" i="3" s="1"/>
  <c r="M50" i="3"/>
  <c r="K50" i="3"/>
  <c r="N50" i="3" s="1"/>
  <c r="L50" i="3" s="1"/>
  <c r="M60" i="3"/>
  <c r="K60" i="3"/>
  <c r="N60" i="3" s="1"/>
  <c r="L60" i="3" s="1"/>
  <c r="N20" i="3"/>
  <c r="L20" i="3" s="1"/>
  <c r="M20" i="3"/>
  <c r="N26" i="3"/>
  <c r="L26" i="3" s="1"/>
  <c r="E21" i="3"/>
  <c r="M21" i="3" s="1"/>
  <c r="E32" i="3"/>
  <c r="E33" i="3"/>
  <c r="E45" i="3"/>
  <c r="B49" i="3"/>
  <c r="E51" i="3"/>
  <c r="E57" i="3"/>
  <c r="E59" i="3"/>
  <c r="E61" i="3"/>
  <c r="E72" i="3"/>
  <c r="E71" i="3"/>
  <c r="E19" i="3"/>
  <c r="B28" i="3"/>
  <c r="E37" i="3"/>
  <c r="E39" i="3"/>
  <c r="E43" i="3"/>
  <c r="E55" i="3"/>
  <c r="E65" i="3"/>
  <c r="E70" i="3"/>
  <c r="E24" i="3"/>
  <c r="E27" i="3"/>
  <c r="E28" i="3"/>
  <c r="E36" i="3"/>
  <c r="B40" i="3"/>
  <c r="E42" i="3"/>
  <c r="E54" i="3"/>
  <c r="E64" i="3"/>
  <c r="E66" i="3"/>
  <c r="E69" i="3"/>
  <c r="E23" i="3"/>
  <c r="M23" i="3" s="1"/>
  <c r="E25" i="3"/>
  <c r="E26" i="3"/>
  <c r="M26" i="3" s="1"/>
  <c r="E29" i="3"/>
  <c r="E35" i="3"/>
  <c r="E40" i="3"/>
  <c r="E41" i="3"/>
  <c r="E47" i="3"/>
  <c r="E53" i="3"/>
  <c r="E63" i="3"/>
  <c r="E67" i="3"/>
  <c r="E68" i="3"/>
  <c r="E22" i="3"/>
  <c r="M22" i="3" s="1"/>
  <c r="E31" i="3"/>
  <c r="E34" i="3"/>
  <c r="E46" i="3"/>
  <c r="E48" i="3"/>
  <c r="E52" i="3"/>
  <c r="E58" i="3"/>
  <c r="M34" i="3" l="1"/>
  <c r="K34" i="3"/>
  <c r="N34" i="3" s="1"/>
  <c r="L34" i="3" s="1"/>
  <c r="K53" i="3"/>
  <c r="N53" i="3" s="1"/>
  <c r="L53" i="3" s="1"/>
  <c r="M53" i="3"/>
  <c r="K54" i="3"/>
  <c r="N54" i="3" s="1"/>
  <c r="L54" i="3" s="1"/>
  <c r="M54" i="3"/>
  <c r="M37" i="3"/>
  <c r="K37" i="3"/>
  <c r="N37" i="3" s="1"/>
  <c r="L37" i="3" s="1"/>
  <c r="N23" i="3"/>
  <c r="L23" i="3" s="1"/>
  <c r="M70" i="3"/>
  <c r="K70" i="3"/>
  <c r="N70" i="3" s="1"/>
  <c r="L70" i="3" s="1"/>
  <c r="M57" i="3"/>
  <c r="K57" i="3"/>
  <c r="N57" i="3" s="1"/>
  <c r="L57" i="3" s="1"/>
  <c r="N21" i="3"/>
  <c r="L21" i="3" s="1"/>
  <c r="K42" i="3"/>
  <c r="N42" i="3" s="1"/>
  <c r="L42" i="3" s="1"/>
  <c r="M42" i="3"/>
  <c r="K41" i="3"/>
  <c r="N41" i="3" s="1"/>
  <c r="L41" i="3" s="1"/>
  <c r="M41" i="3"/>
  <c r="M19" i="3"/>
  <c r="N19" i="3"/>
  <c r="M51" i="3"/>
  <c r="K51" i="3"/>
  <c r="N51" i="3" s="1"/>
  <c r="L51" i="3" s="1"/>
  <c r="M52" i="3"/>
  <c r="K52" i="3"/>
  <c r="N52" i="3" s="1"/>
  <c r="L52" i="3" s="1"/>
  <c r="K68" i="3"/>
  <c r="N68" i="3" s="1"/>
  <c r="L68" i="3" s="1"/>
  <c r="M68" i="3"/>
  <c r="K69" i="3"/>
  <c r="N69" i="3" s="1"/>
  <c r="L69" i="3" s="1"/>
  <c r="M69" i="3"/>
  <c r="K36" i="3"/>
  <c r="N36" i="3" s="1"/>
  <c r="L36" i="3" s="1"/>
  <c r="M36" i="3"/>
  <c r="M55" i="3"/>
  <c r="K55" i="3"/>
  <c r="N55" i="3" s="1"/>
  <c r="L55" i="3" s="1"/>
  <c r="M71" i="3"/>
  <c r="K71" i="3"/>
  <c r="N71" i="3" s="1"/>
  <c r="L71" i="3" s="1"/>
  <c r="N22" i="3"/>
  <c r="L22" i="3" s="1"/>
  <c r="K35" i="3"/>
  <c r="N35" i="3" s="1"/>
  <c r="L35" i="3" s="1"/>
  <c r="M35" i="3"/>
  <c r="M43" i="3"/>
  <c r="K43" i="3"/>
  <c r="N43" i="3" s="1"/>
  <c r="L43" i="3" s="1"/>
  <c r="M45" i="3"/>
  <c r="K45" i="3"/>
  <c r="N45" i="3" s="1"/>
  <c r="L45" i="3" s="1"/>
  <c r="M46" i="3"/>
  <c r="K46" i="3"/>
  <c r="N46" i="3" s="1"/>
  <c r="L46" i="3" s="1"/>
  <c r="K63" i="3"/>
  <c r="N63" i="3" s="1"/>
  <c r="L63" i="3" s="1"/>
  <c r="M63" i="3"/>
  <c r="K64" i="3"/>
  <c r="N64" i="3" s="1"/>
  <c r="L64" i="3" s="1"/>
  <c r="M64" i="3"/>
  <c r="M27" i="3"/>
  <c r="N27" i="3"/>
  <c r="L27" i="3" s="1"/>
  <c r="M61" i="3"/>
  <c r="K61" i="3"/>
  <c r="N61" i="3" s="1"/>
  <c r="L61" i="3" s="1"/>
  <c r="M33" i="3"/>
  <c r="K33" i="3"/>
  <c r="N33" i="3" s="1"/>
  <c r="L33" i="3" s="1"/>
  <c r="M73" i="3" l="1"/>
  <c r="H75" i="3" s="1"/>
  <c r="L19" i="3"/>
  <c r="N73" i="3"/>
  <c r="J75" i="3" l="1"/>
  <c r="I75" i="3"/>
</calcChain>
</file>

<file path=xl/sharedStrings.xml><?xml version="1.0" encoding="utf-8"?>
<sst xmlns="http://schemas.openxmlformats.org/spreadsheetml/2006/main" count="251" uniqueCount="99">
  <si>
    <t>Événements</t>
  </si>
  <si>
    <t>Numéro</t>
  </si>
  <si>
    <t>Assessorat 1</t>
  </si>
  <si>
    <t>Assessorat 2</t>
  </si>
  <si>
    <t>Assessorat 3</t>
  </si>
  <si>
    <t>Assessorat 4</t>
  </si>
  <si>
    <t>Assessorat supplémentaire</t>
  </si>
  <si>
    <t>Jugement parallèle 1</t>
  </si>
  <si>
    <t>Jugement parallèle 2</t>
  </si>
  <si>
    <t>Jugement parallèle 3</t>
  </si>
  <si>
    <t>Jugement parallèle 4</t>
  </si>
  <si>
    <t>Jugement parallèle supplémentaire</t>
  </si>
  <si>
    <t>Coefficients</t>
  </si>
  <si>
    <t>Indexe</t>
  </si>
  <si>
    <t>Jugement parallèle</t>
  </si>
  <si>
    <t>PREPARATION DU CONCOURS</t>
  </si>
  <si>
    <t>-</t>
  </si>
  <si>
    <t>Préparation:</t>
  </si>
  <si>
    <t>Prise de contact avec le formateur</t>
  </si>
  <si>
    <t>Dessins des parcours</t>
  </si>
  <si>
    <t>Respect du règlement et du niveau des épreuves</t>
  </si>
  <si>
    <t>Planification de la journée</t>
  </si>
  <si>
    <t>Prise de contact avec les organisateurs</t>
  </si>
  <si>
    <t>Appréciations complémentaires du juge formateur :</t>
  </si>
  <si>
    <t>La veille :</t>
  </si>
  <si>
    <t>Contrôle des sas et de la zone d'évolution</t>
  </si>
  <si>
    <t>Contrôle des obstacles</t>
  </si>
  <si>
    <t>TEXTE_VEILLE</t>
  </si>
  <si>
    <t>DEROULEMENT DU CONCOURS</t>
  </si>
  <si>
    <t>Préparation des épreuves</t>
  </si>
  <si>
    <t>Vérification affichage planning</t>
  </si>
  <si>
    <t>Consignes au secrétariat du concours</t>
  </si>
  <si>
    <t>Consignes au personnel de terrain</t>
  </si>
  <si>
    <t>Consignes aux chronométreurs</t>
  </si>
  <si>
    <t>Consignes aux concurrents</t>
  </si>
  <si>
    <t>Mise en place de parcours</t>
  </si>
  <si>
    <t>TEXTE_PARCOURS</t>
  </si>
  <si>
    <t>Conformité globale par rapport aux dessins fournis</t>
  </si>
  <si>
    <t>Respect du niveau des épreuves</t>
  </si>
  <si>
    <t>Enchainement des obstacles (règlement)</t>
  </si>
  <si>
    <r>
      <rPr>
        <i/>
        <sz val="9"/>
        <rFont val="Arial"/>
        <family val="2"/>
        <charset val="1"/>
      </rPr>
      <t xml:space="preserve">Qualité des trajectoires </t>
    </r>
    <r>
      <rPr>
        <i/>
        <sz val="8"/>
        <rFont val="Arial"/>
        <family val="2"/>
        <charset val="1"/>
      </rPr>
      <t>(montées, pneus, chaussette, enchainement)</t>
    </r>
  </si>
  <si>
    <t xml:space="preserve">Fluidité des parcours </t>
  </si>
  <si>
    <t>Durée de mise en place</t>
  </si>
  <si>
    <t>Jugements</t>
  </si>
  <si>
    <t>TEXTE_JUGEMENTS</t>
  </si>
  <si>
    <t>Annonce des fautes et des touchés</t>
  </si>
  <si>
    <t>Annonce des refus</t>
  </si>
  <si>
    <t>Qualité globale de jugement (zones, vigilance,..)</t>
  </si>
  <si>
    <t>Déplacements sur le terrain</t>
  </si>
  <si>
    <t>Applications du règlement par rapports aux situations</t>
  </si>
  <si>
    <t>Personnalité et rayonnement sur le terrain</t>
  </si>
  <si>
    <t>Autorité et prise de décision (initiatives)</t>
  </si>
  <si>
    <t>Planning horaire respecté</t>
  </si>
  <si>
    <t>Observations - Règlement - Secrétariat</t>
  </si>
  <si>
    <t>Observations des différents jugements du formateur</t>
  </si>
  <si>
    <t>Participation active lors des jugements du formateur</t>
  </si>
  <si>
    <t>S'informe sur les décisions du juge formateur</t>
  </si>
  <si>
    <t>Connaissances du règlement</t>
  </si>
  <si>
    <t>Réalisation d'un classement manuel</t>
  </si>
  <si>
    <t>REMISE DES PRIX</t>
  </si>
  <si>
    <t xml:space="preserve">L'élève : </t>
  </si>
  <si>
    <t>Se renseigne sur les résultats</t>
  </si>
  <si>
    <t>Prend part à l'organisation</t>
  </si>
  <si>
    <t xml:space="preserve">Converse avec les personnalités </t>
  </si>
  <si>
    <t>Parle des dernières informations de la CNEAC</t>
  </si>
  <si>
    <t>Total des coefficients</t>
  </si>
  <si>
    <t>Note maximum</t>
  </si>
  <si>
    <t>TITRE</t>
  </si>
  <si>
    <t>Mise en place par l’élève d’un parcours du formateur 
(à noter sous « mise en place de parcours »)</t>
  </si>
  <si>
    <t>Mise en place par l’élève de son propre parcours 
(à noter sous « mise en place de parcours »)</t>
  </si>
  <si>
    <t>1ère épreuve (parcours du formateur posé la veille par l’élève)</t>
  </si>
  <si>
    <t>1ère épreuve (parcours de l’élève posée la veille)
2ème épreuve (parcours de l’élève ou du formateur)
Épreuves jumping (parcours de l’élève)</t>
  </si>
  <si>
    <t>Tous les parcours</t>
  </si>
  <si>
    <t>Épreuves jumping (parcours de l’élève, posés par le formateur)</t>
  </si>
  <si>
    <t>FEUILLE   DE   NOTATION   ÉLÈVE   JUGE   D'AGILITY</t>
  </si>
  <si>
    <t>Choisir dans liste :</t>
  </si>
  <si>
    <t>Élève juge :</t>
  </si>
  <si>
    <t>Juge Formateur :</t>
  </si>
  <si>
    <t>Concours d'Agility du :</t>
  </si>
  <si>
    <t>Lieu du concours :</t>
  </si>
  <si>
    <t>Club organisateur :</t>
  </si>
  <si>
    <t>Territoriale :</t>
  </si>
  <si>
    <t>A remplir par le juge formateur</t>
  </si>
  <si>
    <t xml:space="preserve">A transmettre par courriel au Président de la CNEAC (jeandenis.devins@gmail.com)  AVEC COPIE au </t>
  </si>
  <si>
    <t>GTA (gta.juges@sportscanins.fr) dans la semaine suivant le concours accompagné des différents documents</t>
  </si>
  <si>
    <t>(dessins de parcours - planning etc….)</t>
  </si>
  <si>
    <t>Marquer une case avec X. Si plusieurs X, seule compte la case la plus à gauche.</t>
  </si>
  <si>
    <t>Les rubriques non-notées n’interviennent pas dans la note finale</t>
  </si>
  <si>
    <t>COEFFS</t>
  </si>
  <si>
    <t>Total. Acquis</t>
  </si>
  <si>
    <t>Acquis</t>
  </si>
  <si>
    <t>Moyen</t>
  </si>
  <si>
    <t>Passable</t>
  </si>
  <si>
    <t>Insuffisant</t>
  </si>
  <si>
    <t>Note</t>
  </si>
  <si>
    <t>Points</t>
  </si>
  <si>
    <t>Maxpoints</t>
  </si>
  <si>
    <t>NOTE GLOBALE :</t>
  </si>
  <si>
    <t>OBSERVATIONS et 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</si>
</sst>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[$-40C]dd/mm/yyyy"/>
  </numFmts>
  <fonts count="43" x14ac:knownFonts="1">
    <font>
      <sz val="10"/>
      <name val="Arial"/>
      <family val="2"/>
      <charset val="1"/>
    </font>
    <font>
      <sz val="10"/>
      <name val="Arial"/>
      <charset val="1"/>
    </font>
    <font>
      <sz val="10"/>
      <color rgb="FFCCCCCC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3"/>
      <name val="Arial"/>
      <family val="2"/>
      <charset val="1"/>
    </font>
    <font>
      <b/>
      <i/>
      <sz val="12"/>
      <name val="Arial"/>
      <family val="2"/>
      <charset val="1"/>
    </font>
    <font>
      <b/>
      <sz val="11"/>
      <color rgb="FF000000"/>
      <name val="Arial"/>
      <family val="2"/>
      <charset val="1"/>
    </font>
    <font>
      <i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i/>
      <sz val="9"/>
      <name val="Arial"/>
      <family val="2"/>
      <charset val="1"/>
    </font>
    <font>
      <b/>
      <i/>
      <sz val="10"/>
      <color rgb="FF003366"/>
      <name val="Arial"/>
      <family val="2"/>
      <charset val="1"/>
    </font>
    <font>
      <b/>
      <i/>
      <sz val="11"/>
      <name val="Arial"/>
      <family val="2"/>
      <charset val="1"/>
    </font>
    <font>
      <i/>
      <sz val="9"/>
      <color rgb="FFFF0000"/>
      <name val="Arial"/>
      <family val="2"/>
      <charset val="1"/>
    </font>
    <font>
      <b/>
      <sz val="11"/>
      <name val="Arial"/>
      <family val="2"/>
      <charset val="1"/>
    </font>
    <font>
      <i/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i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i/>
      <sz val="16"/>
      <name val="Arial"/>
      <family val="2"/>
      <charset val="1"/>
    </font>
    <font>
      <sz val="10"/>
      <color rgb="FFFF4000"/>
      <name val="Arial"/>
      <family val="2"/>
      <charset val="1"/>
    </font>
    <font>
      <b/>
      <sz val="14"/>
      <name val="Arial"/>
      <family val="2"/>
      <charset val="1"/>
    </font>
    <font>
      <sz val="12"/>
      <color rgb="FFC9211E"/>
      <name val="Arial"/>
      <family val="2"/>
      <charset val="1"/>
    </font>
    <font>
      <sz val="12"/>
      <color rgb="FFFFFFFF"/>
      <name val="Arial"/>
      <family val="2"/>
      <charset val="1"/>
    </font>
    <font>
      <i/>
      <sz val="11"/>
      <name val="Arial"/>
      <family val="2"/>
      <charset val="1"/>
    </font>
    <font>
      <sz val="11"/>
      <color rgb="FF00A933"/>
      <name val="Arial"/>
      <family val="2"/>
      <charset val="1"/>
    </font>
    <font>
      <i/>
      <sz val="11"/>
      <color rgb="FF000000"/>
      <name val="Arial"/>
      <family val="2"/>
      <charset val="1"/>
    </font>
    <font>
      <b/>
      <i/>
      <sz val="12"/>
      <color rgb="FF0000FF"/>
      <name val="Arial"/>
      <family val="2"/>
      <charset val="1"/>
    </font>
    <font>
      <i/>
      <sz val="10.5"/>
      <color rgb="FF0000FF"/>
      <name val="Arial"/>
      <family val="2"/>
      <charset val="1"/>
    </font>
    <font>
      <i/>
      <sz val="11"/>
      <color rgb="FFC9211E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FF4000"/>
      <name val="Arial"/>
      <family val="2"/>
      <charset val="1"/>
    </font>
    <font>
      <sz val="11"/>
      <name val="Arial"/>
      <family val="2"/>
      <charset val="1"/>
    </font>
    <font>
      <sz val="11"/>
      <color rgb="FFFFFFFF"/>
      <name val="Arial"/>
      <family val="2"/>
      <charset val="1"/>
    </font>
    <font>
      <i/>
      <sz val="11"/>
      <color rgb="FF33CCCC"/>
      <name val="Arial"/>
      <family val="2"/>
      <charset val="1"/>
    </font>
    <font>
      <sz val="8"/>
      <color rgb="FF00A933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1"/>
      <color rgb="FFFFFFFF"/>
      <name val="Arial"/>
      <family val="2"/>
      <charset val="1"/>
    </font>
    <font>
      <sz val="14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C9211E"/>
      </patternFill>
    </fill>
    <fill>
      <patternFill patternType="solid">
        <fgColor rgb="FFEEEEEE"/>
        <bgColor rgb="FFFFFFFF"/>
      </patternFill>
    </fill>
    <fill>
      <patternFill patternType="solid">
        <fgColor rgb="FF81D41A"/>
        <bgColor rgb="FF969696"/>
      </patternFill>
    </fill>
    <fill>
      <patternFill patternType="solid">
        <fgColor rgb="FFFFFFFF"/>
        <bgColor rgb="FFEEEEEE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164" fontId="9" fillId="0" borderId="0" applyBorder="0" applyProtection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3" fillId="0" borderId="0" applyBorder="0" applyProtection="0"/>
    <xf numFmtId="0" fontId="4" fillId="4" borderId="0" applyBorder="0" applyProtection="0"/>
  </cellStyleXfs>
  <cellXfs count="114">
    <xf numFmtId="0" fontId="0" fillId="0" borderId="0" xfId="0"/>
    <xf numFmtId="0" fontId="13" fillId="5" borderId="0" xfId="0" applyFont="1" applyFill="1" applyBorder="1" applyAlignment="1">
      <alignment horizontal="left" vertical="center" wrapText="1"/>
    </xf>
    <xf numFmtId="0" fontId="39" fillId="7" borderId="1" xfId="0" applyFont="1" applyFill="1" applyBorder="1" applyAlignment="1" applyProtection="1">
      <alignment horizontal="left" vertical="top" wrapText="1" indent="1"/>
      <protection locked="0"/>
    </xf>
    <xf numFmtId="0" fontId="11" fillId="5" borderId="0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 vertical="center"/>
    </xf>
    <xf numFmtId="49" fontId="35" fillId="5" borderId="0" xfId="1" applyNumberFormat="1" applyFont="1" applyFill="1" applyBorder="1" applyAlignment="1" applyProtection="1">
      <alignment horizontal="center" vertical="center"/>
    </xf>
    <xf numFmtId="0" fontId="34" fillId="5" borderId="0" xfId="0" applyFont="1" applyFill="1" applyBorder="1" applyAlignment="1">
      <alignment horizontal="center" wrapText="1"/>
    </xf>
    <xf numFmtId="0" fontId="30" fillId="5" borderId="0" xfId="0" applyFont="1" applyFill="1" applyBorder="1" applyAlignment="1">
      <alignment horizontal="right" vertical="center"/>
    </xf>
    <xf numFmtId="165" fontId="29" fillId="7" borderId="1" xfId="0" applyNumberFormat="1" applyFont="1" applyFill="1" applyBorder="1" applyAlignment="1" applyProtection="1">
      <alignment horizontal="left" vertical="center" shrinkToFit="1"/>
      <protection locked="0"/>
    </xf>
    <xf numFmtId="0" fontId="29" fillId="7" borderId="1" xfId="0" applyFont="1" applyFill="1" applyBorder="1" applyAlignment="1" applyProtection="1">
      <alignment horizontal="left" vertical="center" shrinkToFit="1"/>
      <protection locked="0"/>
    </xf>
    <xf numFmtId="0" fontId="28" fillId="5" borderId="0" xfId="0" applyFont="1" applyFill="1" applyBorder="1" applyAlignment="1">
      <alignment horizontal="right" vertical="center"/>
    </xf>
    <xf numFmtId="0" fontId="25" fillId="6" borderId="1" xfId="0" applyFont="1" applyFill="1" applyBorder="1" applyAlignment="1" applyProtection="1">
      <alignment horizontal="center" vertical="center"/>
      <protection locked="0"/>
    </xf>
    <xf numFmtId="0" fontId="23" fillId="5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/>
    <xf numFmtId="0" fontId="0" fillId="3" borderId="0" xfId="0" applyFont="1" applyFill="1"/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Border="1" applyAlignment="1"/>
    <xf numFmtId="0" fontId="10" fillId="0" borderId="0" xfId="1" applyNumberFormat="1" applyFont="1" applyBorder="1" applyAlignment="1" applyProtection="1">
      <alignment horizontal="center"/>
    </xf>
    <xf numFmtId="0" fontId="8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/>
    <xf numFmtId="0" fontId="10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7" fillId="0" borderId="0" xfId="0" applyFont="1" applyBorder="1"/>
    <xf numFmtId="0" fontId="16" fillId="0" borderId="0" xfId="0" applyFont="1" applyAlignment="1">
      <alignment horizontal="center"/>
    </xf>
    <xf numFmtId="0" fontId="14" fillId="0" borderId="0" xfId="0" applyFont="1" applyBorder="1"/>
    <xf numFmtId="0" fontId="1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49" fontId="21" fillId="0" borderId="0" xfId="1" applyNumberFormat="1" applyFont="1" applyBorder="1" applyAlignment="1" applyProtection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5" borderId="0" xfId="0" applyFont="1" applyFill="1"/>
    <xf numFmtId="0" fontId="0" fillId="3" borderId="0" xfId="0" applyFont="1" applyFill="1" applyAlignment="1">
      <alignment horizontal="center" vertical="center"/>
    </xf>
    <xf numFmtId="0" fontId="0" fillId="5" borderId="0" xfId="0" applyFill="1"/>
    <xf numFmtId="0" fontId="24" fillId="5" borderId="0" xfId="0" applyFont="1" applyFill="1" applyAlignment="1">
      <alignment horizontal="right" vertical="center"/>
    </xf>
    <xf numFmtId="0" fontId="26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7" borderId="0" xfId="0" applyFont="1" applyFill="1"/>
    <xf numFmtId="0" fontId="0" fillId="5" borderId="0" xfId="0" applyFont="1" applyFill="1"/>
    <xf numFmtId="49" fontId="21" fillId="5" borderId="0" xfId="1" applyNumberFormat="1" applyFont="1" applyFill="1" applyBorder="1" applyAlignment="1" applyProtection="1">
      <alignment horizontal="center" vertical="center"/>
    </xf>
    <xf numFmtId="0" fontId="18" fillId="5" borderId="0" xfId="0" applyFont="1" applyFill="1"/>
    <xf numFmtId="49" fontId="18" fillId="5" borderId="0" xfId="1" applyNumberFormat="1" applyFont="1" applyFill="1" applyBorder="1" applyAlignment="1" applyProtection="1">
      <alignment horizontal="center" vertical="center"/>
    </xf>
    <xf numFmtId="0" fontId="18" fillId="5" borderId="0" xfId="0" applyFont="1" applyFill="1" applyAlignment="1">
      <alignment horizontal="right"/>
    </xf>
    <xf numFmtId="0" fontId="19" fillId="5" borderId="0" xfId="0" applyFont="1" applyFill="1"/>
    <xf numFmtId="0" fontId="31" fillId="5" borderId="0" xfId="0" applyFont="1" applyFill="1"/>
    <xf numFmtId="0" fontId="0" fillId="5" borderId="0" xfId="0" applyFont="1" applyFill="1" applyAlignment="1">
      <alignment vertical="center"/>
    </xf>
    <xf numFmtId="0" fontId="32" fillId="5" borderId="0" xfId="0" applyFont="1" applyFill="1"/>
    <xf numFmtId="0" fontId="33" fillId="5" borderId="0" xfId="0" applyFont="1" applyFill="1"/>
    <xf numFmtId="49" fontId="33" fillId="5" borderId="0" xfId="1" applyNumberFormat="1" applyFont="1" applyFill="1" applyBorder="1" applyAlignment="1" applyProtection="1">
      <alignment horizontal="center" vertical="center"/>
    </xf>
    <xf numFmtId="0" fontId="34" fillId="5" borderId="0" xfId="0" applyFont="1" applyFill="1" applyBorder="1" applyAlignment="1">
      <alignment horizontal="center" wrapText="1"/>
    </xf>
    <xf numFmtId="0" fontId="34" fillId="5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6" fillId="5" borderId="0" xfId="0" applyFont="1" applyFill="1" applyAlignment="1">
      <alignment vertical="center"/>
    </xf>
    <xf numFmtId="49" fontId="34" fillId="5" borderId="0" xfId="1" applyNumberFormat="1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/>
    </xf>
    <xf numFmtId="0" fontId="22" fillId="5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5" borderId="0" xfId="0" applyFont="1" applyFill="1"/>
    <xf numFmtId="0" fontId="10" fillId="5" borderId="0" xfId="1" applyNumberFormat="1" applyFont="1" applyFill="1" applyBorder="1" applyAlignment="1" applyProtection="1">
      <alignment horizontal="center" vertical="center"/>
    </xf>
    <xf numFmtId="0" fontId="38" fillId="5" borderId="0" xfId="0" applyFont="1" applyFill="1" applyBorder="1" applyAlignment="1">
      <alignment horizontal="center"/>
    </xf>
    <xf numFmtId="0" fontId="8" fillId="5" borderId="0" xfId="0" applyFont="1" applyFill="1" applyBorder="1" applyAlignment="1"/>
    <xf numFmtId="0" fontId="20" fillId="7" borderId="1" xfId="0" applyFont="1" applyFill="1" applyBorder="1" applyAlignment="1" applyProtection="1">
      <alignment horizontal="center" vertical="center"/>
      <protection locked="0"/>
    </xf>
    <xf numFmtId="0" fontId="22" fillId="5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8" fillId="5" borderId="0" xfId="0" applyFont="1" applyFill="1" applyBorder="1" applyAlignment="1">
      <alignment horizontal="left"/>
    </xf>
    <xf numFmtId="0" fontId="12" fillId="5" borderId="0" xfId="0" applyFont="1" applyFill="1" applyBorder="1" applyAlignment="1">
      <alignment horizontal="left"/>
    </xf>
    <xf numFmtId="0" fontId="0" fillId="5" borderId="0" xfId="0" applyFont="1" applyFill="1" applyBorder="1"/>
    <xf numFmtId="0" fontId="10" fillId="5" borderId="0" xfId="0" applyFont="1" applyFill="1" applyBorder="1" applyAlignment="1"/>
    <xf numFmtId="0" fontId="10" fillId="5" borderId="0" xfId="0" applyFont="1" applyFill="1" applyBorder="1" applyAlignment="1">
      <alignment horizontal="left"/>
    </xf>
    <xf numFmtId="0" fontId="20" fillId="5" borderId="0" xfId="0" applyFont="1" applyFill="1" applyBorder="1" applyAlignment="1" applyProtection="1">
      <alignment horizontal="center" vertical="center"/>
      <protection locked="0"/>
    </xf>
    <xf numFmtId="0" fontId="20" fillId="5" borderId="0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left" vertical="center"/>
    </xf>
    <xf numFmtId="0" fontId="14" fillId="5" borderId="0" xfId="0" applyFont="1" applyFill="1" applyBorder="1" applyAlignment="1">
      <alignment horizontal="left"/>
    </xf>
    <xf numFmtId="0" fontId="18" fillId="5" borderId="0" xfId="0" applyFont="1" applyFill="1" applyBorder="1"/>
    <xf numFmtId="0" fontId="7" fillId="5" borderId="0" xfId="0" applyFont="1" applyFill="1" applyBorder="1"/>
    <xf numFmtId="0" fontId="14" fillId="5" borderId="0" xfId="0" applyFont="1" applyFill="1" applyBorder="1"/>
    <xf numFmtId="0" fontId="25" fillId="5" borderId="0" xfId="0" applyFont="1" applyFill="1" applyBorder="1"/>
    <xf numFmtId="0" fontId="17" fillId="5" borderId="0" xfId="0" applyFont="1" applyFill="1" applyBorder="1"/>
    <xf numFmtId="0" fontId="17" fillId="5" borderId="0" xfId="0" applyFont="1" applyFill="1" applyAlignment="1">
      <alignment horizontal="left"/>
    </xf>
    <xf numFmtId="0" fontId="0" fillId="5" borderId="0" xfId="0" applyFill="1" applyAlignment="1">
      <alignment vertical="center"/>
    </xf>
    <xf numFmtId="0" fontId="40" fillId="5" borderId="0" xfId="0" applyFont="1" applyFill="1" applyBorder="1" applyAlignment="1">
      <alignment horizontal="center"/>
    </xf>
    <xf numFmtId="0" fontId="41" fillId="0" borderId="0" xfId="0" applyFont="1" applyBorder="1" applyAlignment="1">
      <alignment horizontal="center" vertical="center"/>
    </xf>
    <xf numFmtId="0" fontId="40" fillId="5" borderId="0" xfId="0" applyFont="1" applyFill="1" applyBorder="1" applyAlignment="1">
      <alignment horizontal="left" vertical="center"/>
    </xf>
    <xf numFmtId="0" fontId="14" fillId="5" borderId="0" xfId="0" applyFont="1" applyFill="1" applyAlignment="1">
      <alignment horizontal="right"/>
    </xf>
    <xf numFmtId="0" fontId="21" fillId="5" borderId="0" xfId="0" applyFont="1" applyFill="1" applyBorder="1" applyAlignment="1">
      <alignment horizontal="left"/>
    </xf>
    <xf numFmtId="164" fontId="21" fillId="5" borderId="0" xfId="0" applyNumberFormat="1" applyFont="1" applyFill="1" applyBorder="1" applyAlignment="1">
      <alignment horizontal="center"/>
    </xf>
    <xf numFmtId="0" fontId="42" fillId="5" borderId="0" xfId="0" applyFont="1" applyFill="1" applyBorder="1"/>
    <xf numFmtId="49" fontId="42" fillId="5" borderId="0" xfId="1" applyNumberFormat="1" applyFont="1" applyFill="1" applyBorder="1" applyAlignment="1" applyProtection="1">
      <alignment horizontal="center" vertical="center"/>
    </xf>
    <xf numFmtId="49" fontId="18" fillId="0" borderId="0" xfId="1" applyNumberFormat="1" applyFont="1" applyBorder="1" applyAlignment="1" applyProtection="1">
      <alignment horizontal="center" vertical="center"/>
    </xf>
    <xf numFmtId="49" fontId="19" fillId="0" borderId="0" xfId="1" applyNumberFormat="1" applyFont="1" applyBorder="1" applyAlignment="1" applyProtection="1">
      <alignment horizontal="center" vertical="center"/>
    </xf>
    <xf numFmtId="0" fontId="8" fillId="0" borderId="0" xfId="0" applyFont="1"/>
  </cellXfs>
  <cellStyles count="7">
    <cellStyle name="BLEU" xfId="2" xr:uid="{00000000-0005-0000-0000-000006000000}"/>
    <cellStyle name="GRIS" xfId="3" xr:uid="{00000000-0005-0000-0000-000007000000}"/>
    <cellStyle name="JAUNE" xfId="4" xr:uid="{00000000-0005-0000-0000-000008000000}"/>
    <cellStyle name="Normal" xfId="0" builtinId="0"/>
    <cellStyle name="Pourcentage" xfId="1" builtinId="5"/>
    <cellStyle name="Result 1" xfId="5" xr:uid="{00000000-0005-0000-0000-000009000000}"/>
    <cellStyle name="ROUGE" xfId="6" xr:uid="{00000000-0005-0000-0000-00000A000000}"/>
  </cellStyles>
  <dxfs count="3">
    <dxf>
      <font>
        <color rgb="FFFF0000"/>
        <name val="Arial"/>
        <family val="2"/>
        <charset val="1"/>
      </font>
      <fill>
        <patternFill>
          <bgColor rgb="FFFF0000"/>
        </patternFill>
      </fill>
    </dxf>
    <dxf>
      <font>
        <color rgb="FFCCCCCC"/>
        <name val="Arial"/>
        <charset val="1"/>
      </font>
    </dxf>
    <dxf>
      <font>
        <color rgb="FFCCCCCC"/>
        <name val="Arial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4000"/>
      <rgbColor rgb="FF666699"/>
      <rgbColor rgb="FF969696"/>
      <rgbColor rgb="FF003366"/>
      <rgbColor rgb="FF00A933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topLeftCell="A31" zoomScale="110" zoomScaleNormal="110" workbookViewId="0">
      <selection activeCell="B47" sqref="B47"/>
    </sheetView>
  </sheetViews>
  <sheetFormatPr baseColWidth="10" defaultColWidth="11.5703125" defaultRowHeight="12.75" x14ac:dyDescent="0.2"/>
  <cols>
    <col min="1" max="1" width="11.42578125" style="15" customWidth="1"/>
    <col min="2" max="2" width="50.140625" style="16" customWidth="1"/>
  </cols>
  <sheetData>
    <row r="1" spans="1:7" x14ac:dyDescent="0.2">
      <c r="B1" s="17" t="s">
        <v>0</v>
      </c>
      <c r="C1" s="17" t="s">
        <v>1</v>
      </c>
    </row>
    <row r="2" spans="1:7" x14ac:dyDescent="0.2">
      <c r="B2" s="16" t="s">
        <v>2</v>
      </c>
      <c r="C2">
        <v>1</v>
      </c>
    </row>
    <row r="3" spans="1:7" x14ac:dyDescent="0.2">
      <c r="B3" s="16" t="s">
        <v>3</v>
      </c>
      <c r="C3">
        <v>2</v>
      </c>
    </row>
    <row r="4" spans="1:7" x14ac:dyDescent="0.2">
      <c r="B4" s="16" t="s">
        <v>4</v>
      </c>
      <c r="C4">
        <v>3</v>
      </c>
    </row>
    <row r="5" spans="1:7" x14ac:dyDescent="0.2">
      <c r="B5" s="16" t="s">
        <v>5</v>
      </c>
      <c r="C5">
        <v>3</v>
      </c>
    </row>
    <row r="6" spans="1:7" x14ac:dyDescent="0.2">
      <c r="B6" s="16" t="s">
        <v>6</v>
      </c>
      <c r="C6">
        <v>3</v>
      </c>
    </row>
    <row r="7" spans="1:7" x14ac:dyDescent="0.2">
      <c r="B7" s="16" t="s">
        <v>7</v>
      </c>
      <c r="C7">
        <v>4</v>
      </c>
    </row>
    <row r="8" spans="1:7" x14ac:dyDescent="0.2">
      <c r="B8" s="16" t="s">
        <v>8</v>
      </c>
      <c r="C8">
        <v>4</v>
      </c>
    </row>
    <row r="9" spans="1:7" x14ac:dyDescent="0.2">
      <c r="B9" s="16" t="s">
        <v>9</v>
      </c>
      <c r="C9">
        <v>4</v>
      </c>
    </row>
    <row r="10" spans="1:7" x14ac:dyDescent="0.2">
      <c r="B10" s="16" t="s">
        <v>10</v>
      </c>
      <c r="C10">
        <v>4</v>
      </c>
    </row>
    <row r="11" spans="1:7" x14ac:dyDescent="0.2">
      <c r="B11" s="16" t="s">
        <v>11</v>
      </c>
      <c r="C11">
        <v>4</v>
      </c>
    </row>
    <row r="12" spans="1:7" x14ac:dyDescent="0.2">
      <c r="C12" s="14" t="s">
        <v>12</v>
      </c>
      <c r="D12" s="14"/>
      <c r="E12" s="14"/>
      <c r="F12" s="14"/>
    </row>
    <row r="13" spans="1:7" x14ac:dyDescent="0.2">
      <c r="C13" s="18">
        <f>B13+1</f>
        <v>1</v>
      </c>
      <c r="D13" s="18">
        <f>C13+1</f>
        <v>2</v>
      </c>
      <c r="E13" s="18">
        <f>D13+1</f>
        <v>3</v>
      </c>
      <c r="F13" s="18">
        <f>E13+1</f>
        <v>4</v>
      </c>
    </row>
    <row r="14" spans="1:7" x14ac:dyDescent="0.2">
      <c r="A14" s="15" t="s">
        <v>13</v>
      </c>
      <c r="C14" t="s">
        <v>2</v>
      </c>
      <c r="D14" t="s">
        <v>3</v>
      </c>
      <c r="E14" t="s">
        <v>4</v>
      </c>
      <c r="F14" t="s">
        <v>14</v>
      </c>
    </row>
    <row r="16" spans="1:7" ht="16.5" x14ac:dyDescent="0.25">
      <c r="A16" s="15">
        <f t="shared" ref="A16:A28" si="0">A15+1</f>
        <v>1</v>
      </c>
      <c r="B16" s="19" t="s">
        <v>15</v>
      </c>
      <c r="C16" s="20" t="s">
        <v>16</v>
      </c>
      <c r="D16" s="20" t="s">
        <v>16</v>
      </c>
      <c r="E16" s="20" t="s">
        <v>16</v>
      </c>
      <c r="F16" s="20" t="s">
        <v>16</v>
      </c>
      <c r="G16" s="21"/>
    </row>
    <row r="17" spans="1:7" ht="15" x14ac:dyDescent="0.2">
      <c r="A17" s="15">
        <f t="shared" si="0"/>
        <v>2</v>
      </c>
      <c r="B17" s="22"/>
      <c r="C17" s="20" t="s">
        <v>16</v>
      </c>
      <c r="D17" s="20" t="s">
        <v>16</v>
      </c>
      <c r="E17" s="20" t="s">
        <v>16</v>
      </c>
      <c r="F17" s="20" t="s">
        <v>16</v>
      </c>
    </row>
    <row r="18" spans="1:7" ht="15" x14ac:dyDescent="0.25">
      <c r="A18" s="15">
        <f t="shared" si="0"/>
        <v>3</v>
      </c>
      <c r="B18" s="23" t="s">
        <v>17</v>
      </c>
      <c r="C18" s="20" t="s">
        <v>16</v>
      </c>
      <c r="D18" s="20" t="s">
        <v>16</v>
      </c>
      <c r="E18" s="20" t="s">
        <v>16</v>
      </c>
      <c r="F18" s="20" t="s">
        <v>16</v>
      </c>
    </row>
    <row r="19" spans="1:7" x14ac:dyDescent="0.2">
      <c r="A19" s="15">
        <f t="shared" si="0"/>
        <v>4</v>
      </c>
      <c r="B19" s="24" t="s">
        <v>18</v>
      </c>
      <c r="C19" s="25">
        <v>1</v>
      </c>
      <c r="D19" s="25">
        <v>1</v>
      </c>
      <c r="E19" s="25">
        <v>1</v>
      </c>
      <c r="F19" s="25">
        <v>1</v>
      </c>
    </row>
    <row r="20" spans="1:7" x14ac:dyDescent="0.2">
      <c r="A20" s="15">
        <f t="shared" si="0"/>
        <v>5</v>
      </c>
      <c r="B20" s="24" t="s">
        <v>19</v>
      </c>
      <c r="C20" s="25">
        <v>2</v>
      </c>
      <c r="D20" s="25">
        <v>2</v>
      </c>
      <c r="E20" s="25">
        <v>2</v>
      </c>
      <c r="F20" s="25">
        <v>2</v>
      </c>
    </row>
    <row r="21" spans="1:7" x14ac:dyDescent="0.2">
      <c r="A21" s="15">
        <f t="shared" si="0"/>
        <v>6</v>
      </c>
      <c r="B21" s="26" t="s">
        <v>20</v>
      </c>
      <c r="C21" s="25">
        <v>4</v>
      </c>
      <c r="D21" s="25">
        <v>4</v>
      </c>
      <c r="E21" s="25">
        <v>4</v>
      </c>
      <c r="F21" s="25">
        <v>4</v>
      </c>
    </row>
    <row r="22" spans="1:7" x14ac:dyDescent="0.2">
      <c r="A22" s="15">
        <f t="shared" si="0"/>
        <v>7</v>
      </c>
      <c r="B22" s="24" t="s">
        <v>21</v>
      </c>
      <c r="C22" s="25">
        <v>2</v>
      </c>
      <c r="D22" s="25">
        <v>2</v>
      </c>
      <c r="E22" s="25">
        <v>2</v>
      </c>
      <c r="F22" s="25">
        <v>2</v>
      </c>
    </row>
    <row r="23" spans="1:7" x14ac:dyDescent="0.2">
      <c r="A23" s="15">
        <f t="shared" si="0"/>
        <v>8</v>
      </c>
      <c r="B23" s="24" t="s">
        <v>22</v>
      </c>
      <c r="C23" s="25">
        <v>1</v>
      </c>
      <c r="D23" s="25">
        <v>1</v>
      </c>
      <c r="E23" s="25">
        <v>1</v>
      </c>
      <c r="F23" s="25">
        <v>1</v>
      </c>
    </row>
    <row r="24" spans="1:7" x14ac:dyDescent="0.2">
      <c r="A24" s="15">
        <f t="shared" si="0"/>
        <v>9</v>
      </c>
      <c r="B24" s="27" t="s">
        <v>23</v>
      </c>
      <c r="C24" s="20" t="s">
        <v>16</v>
      </c>
      <c r="D24" s="20" t="s">
        <v>16</v>
      </c>
      <c r="E24" s="20" t="s">
        <v>16</v>
      </c>
      <c r="F24" s="20" t="s">
        <v>16</v>
      </c>
    </row>
    <row r="25" spans="1:7" ht="14.25" x14ac:dyDescent="0.2">
      <c r="A25" s="15">
        <f t="shared" si="0"/>
        <v>10</v>
      </c>
      <c r="B25" s="28" t="s">
        <v>24</v>
      </c>
      <c r="C25" s="20" t="s">
        <v>16</v>
      </c>
      <c r="D25" s="20" t="s">
        <v>16</v>
      </c>
      <c r="E25" s="20" t="s">
        <v>16</v>
      </c>
      <c r="F25" s="20" t="s">
        <v>16</v>
      </c>
    </row>
    <row r="26" spans="1:7" x14ac:dyDescent="0.2">
      <c r="A26" s="15">
        <f t="shared" si="0"/>
        <v>11</v>
      </c>
      <c r="B26" s="29" t="s">
        <v>25</v>
      </c>
      <c r="C26" s="25">
        <v>1</v>
      </c>
      <c r="D26" s="25">
        <v>1</v>
      </c>
      <c r="E26" s="25">
        <v>1</v>
      </c>
      <c r="F26" s="25">
        <v>1</v>
      </c>
    </row>
    <row r="27" spans="1:7" x14ac:dyDescent="0.2">
      <c r="A27" s="15">
        <f t="shared" si="0"/>
        <v>12</v>
      </c>
      <c r="B27" s="30" t="s">
        <v>26</v>
      </c>
      <c r="C27" s="25">
        <v>1</v>
      </c>
      <c r="D27" s="25">
        <v>1</v>
      </c>
      <c r="E27" s="25">
        <v>1</v>
      </c>
      <c r="F27" s="25">
        <v>1</v>
      </c>
    </row>
    <row r="28" spans="1:7" x14ac:dyDescent="0.2">
      <c r="A28" s="15">
        <f t="shared" si="0"/>
        <v>13</v>
      </c>
      <c r="B28" s="31" t="s">
        <v>27</v>
      </c>
      <c r="C28" s="20" t="s">
        <v>16</v>
      </c>
      <c r="D28" s="20" t="s">
        <v>16</v>
      </c>
      <c r="E28" s="20" t="s">
        <v>16</v>
      </c>
      <c r="F28" s="20" t="s">
        <v>16</v>
      </c>
    </row>
    <row r="29" spans="1:7" x14ac:dyDescent="0.2">
      <c r="A29" s="15">
        <v>14</v>
      </c>
      <c r="B29" s="27" t="s">
        <v>23</v>
      </c>
      <c r="C29" s="20" t="s">
        <v>16</v>
      </c>
      <c r="D29" s="20" t="s">
        <v>16</v>
      </c>
      <c r="E29" s="20" t="s">
        <v>16</v>
      </c>
      <c r="F29" s="20" t="s">
        <v>16</v>
      </c>
    </row>
    <row r="30" spans="1:7" x14ac:dyDescent="0.2">
      <c r="A30" s="15">
        <v>15</v>
      </c>
      <c r="B30" s="27"/>
      <c r="C30" s="20"/>
      <c r="D30" s="20"/>
      <c r="E30" s="20"/>
      <c r="F30" s="20"/>
    </row>
    <row r="31" spans="1:7" ht="16.5" x14ac:dyDescent="0.25">
      <c r="A31" s="15">
        <v>16</v>
      </c>
      <c r="B31" s="19" t="s">
        <v>28</v>
      </c>
      <c r="C31" s="20" t="s">
        <v>16</v>
      </c>
      <c r="D31" s="20" t="s">
        <v>16</v>
      </c>
      <c r="E31" s="20" t="s">
        <v>16</v>
      </c>
      <c r="F31" s="20" t="s">
        <v>16</v>
      </c>
      <c r="G31" s="21"/>
    </row>
    <row r="32" spans="1:7" ht="15" x14ac:dyDescent="0.25">
      <c r="A32" s="15">
        <v>17</v>
      </c>
      <c r="B32" s="32" t="s">
        <v>29</v>
      </c>
      <c r="C32" s="20" t="s">
        <v>16</v>
      </c>
      <c r="D32" s="20" t="s">
        <v>16</v>
      </c>
      <c r="E32" s="20" t="s">
        <v>16</v>
      </c>
      <c r="F32" s="20" t="s">
        <v>16</v>
      </c>
    </row>
    <row r="33" spans="1:6" x14ac:dyDescent="0.2">
      <c r="A33" s="15">
        <v>18</v>
      </c>
      <c r="B33" s="29" t="s">
        <v>30</v>
      </c>
      <c r="C33" s="25">
        <v>1</v>
      </c>
      <c r="D33" s="25">
        <v>1</v>
      </c>
      <c r="E33" s="25">
        <v>1</v>
      </c>
      <c r="F33" s="25">
        <v>1</v>
      </c>
    </row>
    <row r="34" spans="1:6" x14ac:dyDescent="0.2">
      <c r="A34" s="15">
        <v>19</v>
      </c>
      <c r="B34" s="29" t="s">
        <v>31</v>
      </c>
      <c r="C34" s="25">
        <v>1</v>
      </c>
      <c r="D34" s="25">
        <v>1</v>
      </c>
      <c r="E34" s="25">
        <v>1</v>
      </c>
      <c r="F34" s="25">
        <v>1</v>
      </c>
    </row>
    <row r="35" spans="1:6" x14ac:dyDescent="0.2">
      <c r="A35" s="15">
        <v>20</v>
      </c>
      <c r="B35" s="29" t="s">
        <v>32</v>
      </c>
      <c r="C35" s="25">
        <v>1</v>
      </c>
      <c r="D35" s="25">
        <v>1</v>
      </c>
      <c r="E35" s="25">
        <v>1</v>
      </c>
      <c r="F35" s="25">
        <v>1</v>
      </c>
    </row>
    <row r="36" spans="1:6" x14ac:dyDescent="0.2">
      <c r="A36" s="15">
        <v>21</v>
      </c>
      <c r="B36" s="29" t="s">
        <v>33</v>
      </c>
      <c r="C36" s="25">
        <v>1</v>
      </c>
      <c r="D36" s="25">
        <v>1</v>
      </c>
      <c r="E36" s="25">
        <v>1</v>
      </c>
      <c r="F36" s="25">
        <v>1</v>
      </c>
    </row>
    <row r="37" spans="1:6" x14ac:dyDescent="0.2">
      <c r="A37" s="15">
        <v>22</v>
      </c>
      <c r="B37" s="29" t="s">
        <v>34</v>
      </c>
      <c r="C37" s="25">
        <v>2</v>
      </c>
      <c r="D37" s="25">
        <v>2</v>
      </c>
      <c r="E37" s="25">
        <v>2</v>
      </c>
      <c r="F37" s="25">
        <v>2</v>
      </c>
    </row>
    <row r="38" spans="1:6" x14ac:dyDescent="0.2">
      <c r="A38" s="15">
        <v>23</v>
      </c>
      <c r="B38" s="27" t="s">
        <v>23</v>
      </c>
      <c r="C38" s="20" t="s">
        <v>16</v>
      </c>
      <c r="D38" s="20" t="s">
        <v>16</v>
      </c>
      <c r="E38" s="20" t="s">
        <v>16</v>
      </c>
      <c r="F38" s="20" t="s">
        <v>16</v>
      </c>
    </row>
    <row r="39" spans="1:6" ht="15" x14ac:dyDescent="0.25">
      <c r="A39" s="15">
        <v>24</v>
      </c>
      <c r="B39" s="32" t="s">
        <v>35</v>
      </c>
      <c r="C39" s="20" t="s">
        <v>16</v>
      </c>
      <c r="D39" s="20" t="s">
        <v>16</v>
      </c>
      <c r="E39" s="20" t="s">
        <v>16</v>
      </c>
      <c r="F39" s="20" t="s">
        <v>16</v>
      </c>
    </row>
    <row r="40" spans="1:6" x14ac:dyDescent="0.2">
      <c r="A40" s="15">
        <v>25</v>
      </c>
      <c r="B40" s="31" t="s">
        <v>36</v>
      </c>
      <c r="C40" s="20" t="s">
        <v>16</v>
      </c>
      <c r="D40" s="20" t="s">
        <v>16</v>
      </c>
      <c r="E40" s="20" t="s">
        <v>16</v>
      </c>
      <c r="F40" s="20" t="s">
        <v>16</v>
      </c>
    </row>
    <row r="41" spans="1:6" x14ac:dyDescent="0.2">
      <c r="A41" s="15">
        <v>26</v>
      </c>
      <c r="B41" s="29" t="s">
        <v>37</v>
      </c>
      <c r="C41" s="33">
        <v>2</v>
      </c>
      <c r="D41" s="33">
        <v>2</v>
      </c>
      <c r="E41" s="33">
        <v>2</v>
      </c>
      <c r="F41" s="33">
        <v>2</v>
      </c>
    </row>
    <row r="42" spans="1:6" x14ac:dyDescent="0.2">
      <c r="A42" s="15">
        <v>27</v>
      </c>
      <c r="B42" s="29" t="s">
        <v>38</v>
      </c>
      <c r="C42" s="33">
        <v>3</v>
      </c>
      <c r="D42" s="33">
        <v>3</v>
      </c>
      <c r="E42" s="33">
        <v>3</v>
      </c>
      <c r="F42" s="33">
        <v>3</v>
      </c>
    </row>
    <row r="43" spans="1:6" x14ac:dyDescent="0.2">
      <c r="A43" s="15">
        <v>28</v>
      </c>
      <c r="B43" s="30" t="s">
        <v>39</v>
      </c>
      <c r="C43" s="25">
        <v>4</v>
      </c>
      <c r="D43" s="25">
        <v>4</v>
      </c>
      <c r="E43" s="25">
        <v>4</v>
      </c>
      <c r="F43" s="25">
        <v>4</v>
      </c>
    </row>
    <row r="44" spans="1:6" x14ac:dyDescent="0.2">
      <c r="A44" s="15">
        <v>29</v>
      </c>
      <c r="B44" s="30" t="s">
        <v>40</v>
      </c>
      <c r="C44" s="25">
        <v>4</v>
      </c>
      <c r="D44" s="25">
        <v>4</v>
      </c>
      <c r="E44" s="25">
        <v>4</v>
      </c>
      <c r="F44" s="25">
        <v>4</v>
      </c>
    </row>
    <row r="45" spans="1:6" x14ac:dyDescent="0.2">
      <c r="A45" s="15">
        <v>30</v>
      </c>
      <c r="B45" s="29" t="s">
        <v>41</v>
      </c>
      <c r="C45" s="33">
        <v>4</v>
      </c>
      <c r="D45" s="33">
        <v>4</v>
      </c>
      <c r="E45" s="33">
        <v>4</v>
      </c>
      <c r="F45" s="33">
        <v>4</v>
      </c>
    </row>
    <row r="46" spans="1:6" x14ac:dyDescent="0.2">
      <c r="A46" s="15">
        <v>31</v>
      </c>
      <c r="B46" s="29" t="s">
        <v>42</v>
      </c>
      <c r="C46" s="33">
        <v>2</v>
      </c>
      <c r="D46" s="33">
        <v>2</v>
      </c>
      <c r="E46" s="33">
        <v>2</v>
      </c>
      <c r="F46" s="33">
        <v>2</v>
      </c>
    </row>
    <row r="47" spans="1:6" x14ac:dyDescent="0.2">
      <c r="A47" s="15">
        <v>32</v>
      </c>
      <c r="B47" s="27" t="s">
        <v>23</v>
      </c>
      <c r="C47" s="20" t="s">
        <v>16</v>
      </c>
      <c r="D47" s="20" t="s">
        <v>16</v>
      </c>
      <c r="E47" s="20" t="s">
        <v>16</v>
      </c>
      <c r="F47" s="20" t="s">
        <v>16</v>
      </c>
    </row>
    <row r="48" spans="1:6" ht="15" x14ac:dyDescent="0.25">
      <c r="A48" s="15">
        <v>33</v>
      </c>
      <c r="B48" s="34" t="s">
        <v>43</v>
      </c>
      <c r="C48" s="20" t="s">
        <v>16</v>
      </c>
      <c r="D48" s="20" t="s">
        <v>16</v>
      </c>
      <c r="E48" s="20" t="s">
        <v>16</v>
      </c>
      <c r="F48" s="20" t="s">
        <v>16</v>
      </c>
    </row>
    <row r="49" spans="1:6" x14ac:dyDescent="0.2">
      <c r="A49" s="15">
        <v>34</v>
      </c>
      <c r="B49" s="31" t="s">
        <v>44</v>
      </c>
      <c r="C49" s="20" t="s">
        <v>16</v>
      </c>
      <c r="D49" s="20" t="s">
        <v>16</v>
      </c>
      <c r="E49" s="20" t="s">
        <v>16</v>
      </c>
      <c r="F49" s="20" t="s">
        <v>16</v>
      </c>
    </row>
    <row r="50" spans="1:6" x14ac:dyDescent="0.2">
      <c r="A50" s="15">
        <v>35</v>
      </c>
      <c r="B50" s="29" t="s">
        <v>45</v>
      </c>
      <c r="C50" s="25">
        <v>4</v>
      </c>
      <c r="D50" s="25">
        <v>4</v>
      </c>
      <c r="E50" s="25">
        <v>4</v>
      </c>
      <c r="F50" s="25">
        <v>4</v>
      </c>
    </row>
    <row r="51" spans="1:6" x14ac:dyDescent="0.2">
      <c r="A51" s="15">
        <v>36</v>
      </c>
      <c r="B51" s="29" t="s">
        <v>46</v>
      </c>
      <c r="C51" s="25">
        <v>4</v>
      </c>
      <c r="D51" s="25">
        <v>4</v>
      </c>
      <c r="E51" s="25">
        <v>4</v>
      </c>
      <c r="F51" s="25">
        <v>4</v>
      </c>
    </row>
    <row r="52" spans="1:6" x14ac:dyDescent="0.2">
      <c r="A52" s="15">
        <v>37</v>
      </c>
      <c r="B52" s="29" t="s">
        <v>47</v>
      </c>
      <c r="C52" s="25">
        <v>4</v>
      </c>
      <c r="D52" s="25">
        <v>4</v>
      </c>
      <c r="E52" s="25">
        <v>4</v>
      </c>
      <c r="F52" s="25">
        <v>4</v>
      </c>
    </row>
    <row r="53" spans="1:6" x14ac:dyDescent="0.2">
      <c r="A53" s="15">
        <v>38</v>
      </c>
      <c r="B53" s="30" t="s">
        <v>48</v>
      </c>
      <c r="C53" s="25">
        <v>3</v>
      </c>
      <c r="D53" s="25">
        <v>3</v>
      </c>
      <c r="E53" s="25">
        <v>3</v>
      </c>
      <c r="F53" s="25">
        <v>3</v>
      </c>
    </row>
    <row r="54" spans="1:6" x14ac:dyDescent="0.2">
      <c r="A54" s="15">
        <v>39</v>
      </c>
      <c r="B54" s="30" t="s">
        <v>49</v>
      </c>
      <c r="C54" s="25">
        <v>4</v>
      </c>
      <c r="D54" s="25">
        <v>4</v>
      </c>
      <c r="E54" s="25">
        <v>4</v>
      </c>
      <c r="F54" s="25">
        <v>4</v>
      </c>
    </row>
    <row r="55" spans="1:6" x14ac:dyDescent="0.2">
      <c r="A55" s="15">
        <v>40</v>
      </c>
      <c r="B55" s="29" t="s">
        <v>50</v>
      </c>
      <c r="C55" s="25">
        <v>2</v>
      </c>
      <c r="D55" s="25">
        <v>2</v>
      </c>
      <c r="E55" s="25">
        <v>2</v>
      </c>
      <c r="F55" s="25">
        <v>2</v>
      </c>
    </row>
    <row r="56" spans="1:6" x14ac:dyDescent="0.2">
      <c r="A56" s="15">
        <v>41</v>
      </c>
      <c r="B56" s="29" t="s">
        <v>51</v>
      </c>
      <c r="C56" s="25">
        <v>3</v>
      </c>
      <c r="D56" s="25">
        <v>3</v>
      </c>
      <c r="E56" s="25">
        <v>3</v>
      </c>
      <c r="F56" s="25">
        <v>3</v>
      </c>
    </row>
    <row r="57" spans="1:6" x14ac:dyDescent="0.2">
      <c r="A57" s="15">
        <v>42</v>
      </c>
      <c r="B57" s="29" t="s">
        <v>52</v>
      </c>
      <c r="C57" s="25">
        <v>3</v>
      </c>
      <c r="D57" s="25">
        <v>3</v>
      </c>
      <c r="E57" s="25">
        <v>3</v>
      </c>
      <c r="F57" s="25">
        <v>3</v>
      </c>
    </row>
    <row r="58" spans="1:6" x14ac:dyDescent="0.2">
      <c r="A58" s="15">
        <v>43</v>
      </c>
      <c r="B58" s="27" t="s">
        <v>23</v>
      </c>
      <c r="C58" s="20" t="s">
        <v>16</v>
      </c>
      <c r="D58" s="20" t="s">
        <v>16</v>
      </c>
      <c r="E58" s="20" t="s">
        <v>16</v>
      </c>
      <c r="F58" s="20" t="s">
        <v>16</v>
      </c>
    </row>
    <row r="59" spans="1:6" ht="15" x14ac:dyDescent="0.25">
      <c r="A59" s="15">
        <v>44</v>
      </c>
      <c r="B59" s="34" t="s">
        <v>53</v>
      </c>
      <c r="C59" s="20" t="s">
        <v>16</v>
      </c>
      <c r="D59" s="20" t="s">
        <v>16</v>
      </c>
      <c r="E59" s="35">
        <v>0</v>
      </c>
      <c r="F59" s="35">
        <v>0</v>
      </c>
    </row>
    <row r="60" spans="1:6" x14ac:dyDescent="0.2">
      <c r="A60" s="15">
        <v>45</v>
      </c>
      <c r="B60" s="29" t="s">
        <v>54</v>
      </c>
      <c r="C60" s="25">
        <v>3</v>
      </c>
      <c r="D60" s="25">
        <v>3</v>
      </c>
    </row>
    <row r="61" spans="1:6" x14ac:dyDescent="0.2">
      <c r="A61" s="15">
        <v>46</v>
      </c>
      <c r="B61" s="29" t="s">
        <v>55</v>
      </c>
      <c r="C61" s="25">
        <v>3</v>
      </c>
      <c r="D61" s="25">
        <v>3</v>
      </c>
    </row>
    <row r="62" spans="1:6" x14ac:dyDescent="0.2">
      <c r="A62" s="15">
        <v>47</v>
      </c>
      <c r="B62" s="29" t="s">
        <v>56</v>
      </c>
      <c r="C62" s="25">
        <v>3</v>
      </c>
      <c r="D62" s="25">
        <v>3</v>
      </c>
    </row>
    <row r="63" spans="1:6" x14ac:dyDescent="0.2">
      <c r="A63" s="15">
        <v>48</v>
      </c>
      <c r="B63" s="29" t="s">
        <v>57</v>
      </c>
      <c r="C63" s="25">
        <v>4</v>
      </c>
      <c r="D63" s="25">
        <v>4</v>
      </c>
    </row>
    <row r="64" spans="1:6" x14ac:dyDescent="0.2">
      <c r="A64" s="15">
        <v>49</v>
      </c>
      <c r="B64" s="29" t="s">
        <v>58</v>
      </c>
      <c r="C64" s="25">
        <v>2</v>
      </c>
    </row>
    <row r="65" spans="1:6" x14ac:dyDescent="0.2">
      <c r="A65" s="15">
        <v>50</v>
      </c>
      <c r="B65" s="27" t="s">
        <v>23</v>
      </c>
      <c r="C65" s="20" t="s">
        <v>16</v>
      </c>
      <c r="D65" s="20" t="s">
        <v>16</v>
      </c>
      <c r="E65" s="35">
        <v>0</v>
      </c>
      <c r="F65" s="35">
        <v>0</v>
      </c>
    </row>
    <row r="66" spans="1:6" ht="15" x14ac:dyDescent="0.25">
      <c r="A66" s="15">
        <v>51</v>
      </c>
      <c r="B66" s="36" t="s">
        <v>59</v>
      </c>
      <c r="C66" s="20" t="s">
        <v>16</v>
      </c>
      <c r="D66" s="20" t="s">
        <v>16</v>
      </c>
      <c r="E66" s="20" t="s">
        <v>16</v>
      </c>
      <c r="F66" s="20" t="s">
        <v>16</v>
      </c>
    </row>
    <row r="67" spans="1:6" ht="15.75" x14ac:dyDescent="0.25">
      <c r="A67" s="15">
        <v>52</v>
      </c>
      <c r="B67" s="37" t="s">
        <v>60</v>
      </c>
      <c r="C67" s="20" t="s">
        <v>16</v>
      </c>
      <c r="D67" s="20" t="s">
        <v>16</v>
      </c>
      <c r="E67" s="20" t="s">
        <v>16</v>
      </c>
      <c r="F67" s="20" t="s">
        <v>16</v>
      </c>
    </row>
    <row r="68" spans="1:6" x14ac:dyDescent="0.2">
      <c r="A68" s="15">
        <v>53</v>
      </c>
      <c r="B68" s="29" t="s">
        <v>61</v>
      </c>
      <c r="C68" s="25">
        <v>1</v>
      </c>
      <c r="D68" s="25">
        <v>1</v>
      </c>
      <c r="E68" s="25">
        <v>1</v>
      </c>
      <c r="F68" s="25">
        <v>1</v>
      </c>
    </row>
    <row r="69" spans="1:6" x14ac:dyDescent="0.2">
      <c r="A69" s="15">
        <v>54</v>
      </c>
      <c r="B69" s="29" t="s">
        <v>62</v>
      </c>
      <c r="C69" s="25">
        <v>1</v>
      </c>
      <c r="D69" s="25">
        <v>1</v>
      </c>
      <c r="E69" s="25">
        <v>1</v>
      </c>
      <c r="F69" s="25">
        <v>1</v>
      </c>
    </row>
    <row r="70" spans="1:6" x14ac:dyDescent="0.2">
      <c r="A70" s="15">
        <v>55</v>
      </c>
      <c r="B70" s="29" t="s">
        <v>63</v>
      </c>
      <c r="C70" s="25">
        <v>1</v>
      </c>
      <c r="D70" s="25">
        <v>1</v>
      </c>
      <c r="E70" s="25">
        <v>1</v>
      </c>
      <c r="F70" s="25">
        <v>1</v>
      </c>
    </row>
    <row r="71" spans="1:6" x14ac:dyDescent="0.2">
      <c r="A71" s="15">
        <v>56</v>
      </c>
      <c r="B71" s="29" t="s">
        <v>64</v>
      </c>
      <c r="C71" s="25">
        <v>1</v>
      </c>
      <c r="D71" s="25">
        <v>1</v>
      </c>
      <c r="E71" s="25">
        <v>1</v>
      </c>
      <c r="F71" s="25">
        <v>1</v>
      </c>
    </row>
    <row r="72" spans="1:6" x14ac:dyDescent="0.2">
      <c r="A72" s="15">
        <v>57</v>
      </c>
      <c r="B72" s="27" t="s">
        <v>23</v>
      </c>
      <c r="C72" s="20" t="s">
        <v>16</v>
      </c>
      <c r="D72" s="20" t="s">
        <v>16</v>
      </c>
      <c r="E72" s="20" t="s">
        <v>16</v>
      </c>
      <c r="F72" s="20" t="s">
        <v>16</v>
      </c>
    </row>
    <row r="74" spans="1:6" x14ac:dyDescent="0.2">
      <c r="B74" s="16" t="s">
        <v>65</v>
      </c>
      <c r="C74">
        <f>SUM(C16:C73)</f>
        <v>83</v>
      </c>
      <c r="D74">
        <f>SUM(D16:D73)</f>
        <v>81</v>
      </c>
      <c r="E74">
        <f>SUM(E16:E73)</f>
        <v>68</v>
      </c>
      <c r="F74">
        <f>SUM(F16:F73)</f>
        <v>68</v>
      </c>
    </row>
    <row r="76" spans="1:6" x14ac:dyDescent="0.2">
      <c r="B76" s="16" t="s">
        <v>66</v>
      </c>
      <c r="C76">
        <f>5*C74</f>
        <v>415</v>
      </c>
      <c r="D76">
        <f>5*D74</f>
        <v>405</v>
      </c>
      <c r="E76">
        <f>5*E74</f>
        <v>340</v>
      </c>
      <c r="F76">
        <f>5*F74</f>
        <v>340</v>
      </c>
    </row>
    <row r="80" spans="1:6" ht="15" x14ac:dyDescent="0.2">
      <c r="B80" s="38"/>
    </row>
    <row r="81" spans="2:2" ht="15" x14ac:dyDescent="0.2">
      <c r="B81" s="38"/>
    </row>
    <row r="82" spans="2:2" ht="15" x14ac:dyDescent="0.2">
      <c r="B82" s="39"/>
    </row>
  </sheetData>
  <sheetProtection sheet="1" objects="1" scenarios="1"/>
  <mergeCells count="1">
    <mergeCell ref="C12:F1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5"/>
  <sheetViews>
    <sheetView topLeftCell="E1" zoomScale="110" zoomScaleNormal="110" workbookViewId="0">
      <selection activeCell="E13" sqref="E13"/>
    </sheetView>
  </sheetViews>
  <sheetFormatPr baseColWidth="10" defaultColWidth="11.5703125" defaultRowHeight="12.75" x14ac:dyDescent="0.2"/>
  <cols>
    <col min="1" max="1" width="19.7109375" customWidth="1"/>
    <col min="2" max="6" width="51" customWidth="1"/>
  </cols>
  <sheetData>
    <row r="1" spans="1:64" ht="12.75" customHeight="1" x14ac:dyDescent="0.2">
      <c r="A1" s="40"/>
      <c r="B1" s="40"/>
      <c r="C1" s="41">
        <f>B1+1</f>
        <v>1</v>
      </c>
      <c r="D1" s="41">
        <f>C1+1</f>
        <v>2</v>
      </c>
      <c r="E1" s="41">
        <f>D1+1</f>
        <v>3</v>
      </c>
      <c r="F1" s="41">
        <f>E1+1</f>
        <v>4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4" ht="12.75" customHeight="1" x14ac:dyDescent="0.2">
      <c r="A2" s="42">
        <f>A1+1</f>
        <v>1</v>
      </c>
      <c r="B2" s="43" t="s">
        <v>67</v>
      </c>
      <c r="C2" s="40" t="s">
        <v>2</v>
      </c>
      <c r="D2" s="40" t="s">
        <v>3</v>
      </c>
      <c r="E2" s="40" t="s">
        <v>4</v>
      </c>
      <c r="F2" s="40" t="s">
        <v>14</v>
      </c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64" ht="25.5" x14ac:dyDescent="0.2">
      <c r="A3" s="42">
        <f>A2+1</f>
        <v>2</v>
      </c>
      <c r="B3" s="44" t="s">
        <v>27</v>
      </c>
      <c r="C3" s="45" t="s">
        <v>68</v>
      </c>
      <c r="D3" s="45" t="s">
        <v>69</v>
      </c>
      <c r="E3" t="str">
        <f>"-"</f>
        <v>-</v>
      </c>
      <c r="F3" t="str">
        <f>"-"</f>
        <v>-</v>
      </c>
    </row>
    <row r="4" spans="1:64" ht="38.25" x14ac:dyDescent="0.2">
      <c r="A4" s="42">
        <f>A3+1</f>
        <v>3</v>
      </c>
      <c r="B4" s="44" t="s">
        <v>36</v>
      </c>
      <c r="C4" s="45" t="s">
        <v>70</v>
      </c>
      <c r="D4" s="45" t="s">
        <v>71</v>
      </c>
      <c r="E4" s="45" t="s">
        <v>72</v>
      </c>
      <c r="F4" s="45" t="s">
        <v>72</v>
      </c>
    </row>
    <row r="5" spans="1:64" ht="38.25" x14ac:dyDescent="0.2">
      <c r="A5" s="42">
        <f>A4+1</f>
        <v>4</v>
      </c>
      <c r="B5" s="44" t="s">
        <v>44</v>
      </c>
      <c r="C5" s="45" t="s">
        <v>73</v>
      </c>
      <c r="D5" s="45" t="s">
        <v>71</v>
      </c>
      <c r="E5" s="45" t="s">
        <v>72</v>
      </c>
      <c r="F5" s="45" t="s">
        <v>72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B88"/>
  <sheetViews>
    <sheetView showGridLines="0" tabSelected="1" topLeftCell="B1" zoomScale="110" zoomScaleNormal="110" workbookViewId="0">
      <selection activeCell="D2" sqref="D2:H2"/>
    </sheetView>
  </sheetViews>
  <sheetFormatPr baseColWidth="10" defaultColWidth="11.42578125" defaultRowHeight="14.25" x14ac:dyDescent="0.2"/>
  <cols>
    <col min="1" max="1" width="3.42578125" style="18" hidden="1" customWidth="1"/>
    <col min="2" max="3" width="11.42578125" style="16"/>
    <col min="4" max="4" width="23.42578125" style="16" customWidth="1"/>
    <col min="5" max="5" width="7.28515625" style="46" customWidth="1"/>
    <col min="6" max="6" width="11" style="16" customWidth="1"/>
    <col min="7" max="8" width="9.140625" style="16" customWidth="1"/>
    <col min="9" max="9" width="9.7109375" style="16" customWidth="1"/>
    <col min="10" max="10" width="10.85546875" style="16" customWidth="1"/>
    <col min="11" max="11" width="2.28515625" style="47" customWidth="1"/>
    <col min="12" max="12" width="16.5703125" style="16" customWidth="1"/>
    <col min="13" max="13" width="13.42578125" style="47" customWidth="1"/>
    <col min="14" max="14" width="11" style="48" customWidth="1"/>
    <col min="15" max="15" width="11.42578125" style="47"/>
    <col min="16" max="1016" width="11.42578125" style="16"/>
    <col min="1017" max="1024" width="11.5703125" customWidth="1"/>
  </cols>
  <sheetData>
    <row r="1" spans="1:14" ht="20.25" x14ac:dyDescent="0.3">
      <c r="A1" s="18">
        <f>LOOKUP($D$2,Coefficients!$B$2:$B$11,Coefficients!$C$2:$C$11)</f>
        <v>1</v>
      </c>
      <c r="B1" s="13" t="s">
        <v>74</v>
      </c>
      <c r="C1" s="13"/>
      <c r="D1" s="13"/>
      <c r="E1" s="13"/>
      <c r="F1" s="13"/>
      <c r="G1" s="13"/>
      <c r="H1" s="13"/>
      <c r="I1" s="13"/>
      <c r="J1" s="13"/>
      <c r="K1" s="49"/>
    </row>
    <row r="2" spans="1:14" ht="18" x14ac:dyDescent="0.2">
      <c r="A2" s="50"/>
      <c r="B2" s="51"/>
      <c r="C2" s="52" t="s">
        <v>75</v>
      </c>
      <c r="D2" s="12" t="s">
        <v>2</v>
      </c>
      <c r="E2" s="12"/>
      <c r="F2" s="12"/>
      <c r="G2" s="12"/>
      <c r="H2" s="12"/>
      <c r="I2" s="51"/>
      <c r="J2" s="53"/>
      <c r="K2" s="54"/>
      <c r="M2" s="55"/>
      <c r="N2" s="56"/>
    </row>
    <row r="3" spans="1:14" x14ac:dyDescent="0.2">
      <c r="A3" s="50"/>
      <c r="B3" s="57"/>
      <c r="C3" s="57"/>
      <c r="D3" s="57"/>
      <c r="E3" s="58"/>
      <c r="F3" s="57"/>
      <c r="G3" s="57"/>
      <c r="H3" s="57"/>
      <c r="I3" s="57"/>
      <c r="J3" s="57"/>
      <c r="K3" s="49"/>
      <c r="N3" s="56"/>
    </row>
    <row r="4" spans="1:14" x14ac:dyDescent="0.2">
      <c r="A4" s="50"/>
      <c r="B4" s="11" t="s">
        <v>76</v>
      </c>
      <c r="C4" s="11"/>
      <c r="D4" s="10"/>
      <c r="E4" s="10"/>
      <c r="F4" s="11" t="s">
        <v>77</v>
      </c>
      <c r="G4" s="11"/>
      <c r="H4" s="10"/>
      <c r="I4" s="10"/>
      <c r="J4" s="10"/>
      <c r="K4" s="49"/>
      <c r="N4" s="56"/>
    </row>
    <row r="5" spans="1:14" ht="15" x14ac:dyDescent="0.2">
      <c r="A5" s="50"/>
      <c r="B5" s="59"/>
      <c r="C5" s="59"/>
      <c r="D5" s="59"/>
      <c r="E5" s="60"/>
      <c r="F5" s="59"/>
      <c r="G5" s="61"/>
      <c r="H5" s="57"/>
      <c r="I5" s="57"/>
      <c r="J5" s="57"/>
      <c r="K5" s="49"/>
      <c r="N5" s="56"/>
    </row>
    <row r="6" spans="1:14" x14ac:dyDescent="0.2">
      <c r="A6" s="50"/>
      <c r="B6" s="11" t="s">
        <v>78</v>
      </c>
      <c r="C6" s="11"/>
      <c r="D6" s="9"/>
      <c r="E6" s="9"/>
      <c r="F6" s="11" t="s">
        <v>79</v>
      </c>
      <c r="G6" s="11"/>
      <c r="H6" s="10"/>
      <c r="I6" s="10"/>
      <c r="J6" s="10"/>
      <c r="K6" s="49"/>
      <c r="N6" s="56"/>
    </row>
    <row r="7" spans="1:14" ht="15" x14ac:dyDescent="0.2">
      <c r="A7" s="50"/>
      <c r="B7" s="59"/>
      <c r="C7" s="59"/>
      <c r="D7" s="59"/>
      <c r="E7" s="60"/>
      <c r="F7" s="59"/>
      <c r="G7" s="61"/>
      <c r="H7" s="57"/>
      <c r="I7" s="57"/>
      <c r="J7" s="57"/>
      <c r="K7" s="49"/>
      <c r="N7" s="56"/>
    </row>
    <row r="8" spans="1:14" x14ac:dyDescent="0.2">
      <c r="A8" s="50"/>
      <c r="B8" s="11" t="s">
        <v>80</v>
      </c>
      <c r="C8" s="11"/>
      <c r="D8" s="10"/>
      <c r="E8" s="10"/>
      <c r="F8" s="8" t="s">
        <v>81</v>
      </c>
      <c r="G8" s="8"/>
      <c r="H8" s="10"/>
      <c r="I8" s="10"/>
      <c r="J8" s="10"/>
      <c r="K8" s="49"/>
      <c r="N8" s="56"/>
    </row>
    <row r="9" spans="1:14" ht="15" x14ac:dyDescent="0.2">
      <c r="A9" s="50"/>
      <c r="B9" s="62"/>
      <c r="C9" s="62"/>
      <c r="D9" s="59"/>
      <c r="E9" s="60"/>
      <c r="F9" s="59"/>
      <c r="G9" s="59"/>
      <c r="H9" s="57"/>
      <c r="I9" s="57"/>
      <c r="J9" s="57"/>
      <c r="K9" s="49"/>
      <c r="N9" s="56"/>
    </row>
    <row r="10" spans="1:14" ht="15" x14ac:dyDescent="0.2">
      <c r="A10" s="50"/>
      <c r="B10" s="63" t="s">
        <v>82</v>
      </c>
      <c r="C10" s="62"/>
      <c r="D10" s="59"/>
      <c r="E10" s="64"/>
      <c r="F10" s="57"/>
      <c r="G10" s="57"/>
      <c r="H10" s="57"/>
      <c r="I10" s="57"/>
      <c r="J10" s="57"/>
      <c r="K10" s="49"/>
      <c r="N10" s="56"/>
    </row>
    <row r="11" spans="1:14" x14ac:dyDescent="0.2">
      <c r="A11" s="50"/>
      <c r="B11" s="65" t="s">
        <v>83</v>
      </c>
      <c r="C11" s="66"/>
      <c r="D11" s="66"/>
      <c r="E11" s="67"/>
      <c r="F11" s="66"/>
      <c r="G11" s="66"/>
      <c r="H11" s="66"/>
      <c r="I11" s="66"/>
      <c r="J11" s="57"/>
      <c r="K11" s="49"/>
      <c r="N11" s="56"/>
    </row>
    <row r="12" spans="1:14" x14ac:dyDescent="0.2">
      <c r="A12" s="50"/>
      <c r="B12" s="65" t="s">
        <v>84</v>
      </c>
      <c r="C12" s="66"/>
      <c r="D12" s="66"/>
      <c r="E12" s="67"/>
      <c r="F12" s="66"/>
      <c r="G12" s="66"/>
      <c r="H12" s="66"/>
      <c r="I12" s="66"/>
      <c r="J12" s="57"/>
      <c r="K12" s="49"/>
      <c r="N12" s="56"/>
    </row>
    <row r="13" spans="1:14" x14ac:dyDescent="0.2">
      <c r="A13" s="50"/>
      <c r="B13" s="65" t="s">
        <v>85</v>
      </c>
      <c r="C13" s="66"/>
      <c r="D13" s="66"/>
      <c r="E13" s="67"/>
      <c r="F13" s="66"/>
      <c r="G13" s="66"/>
      <c r="H13" s="66"/>
      <c r="I13" s="66"/>
      <c r="J13" s="57"/>
      <c r="K13" s="49"/>
    </row>
    <row r="14" spans="1:14" ht="12.75" x14ac:dyDescent="0.2">
      <c r="A14" s="50"/>
      <c r="B14" s="7"/>
      <c r="C14" s="7"/>
      <c r="D14" s="7"/>
      <c r="E14" s="6" t="s">
        <v>86</v>
      </c>
      <c r="F14" s="6"/>
      <c r="G14" s="6"/>
      <c r="H14" s="6"/>
      <c r="I14" s="6"/>
      <c r="J14" s="6"/>
      <c r="K14" s="49"/>
    </row>
    <row r="15" spans="1:14" ht="12.75" x14ac:dyDescent="0.2">
      <c r="A15" s="50"/>
      <c r="B15" s="68"/>
      <c r="C15" s="69"/>
      <c r="D15" s="69"/>
      <c r="E15" s="5" t="s">
        <v>87</v>
      </c>
      <c r="F15" s="5"/>
      <c r="G15" s="5"/>
      <c r="H15" s="5"/>
      <c r="I15" s="5"/>
      <c r="J15" s="5"/>
      <c r="K15" s="49"/>
    </row>
    <row r="16" spans="1:14" ht="16.5" x14ac:dyDescent="0.25">
      <c r="A16" s="70">
        <v>1</v>
      </c>
      <c r="B16" s="4" t="s">
        <v>15</v>
      </c>
      <c r="C16" s="4"/>
      <c r="D16" s="4"/>
      <c r="E16" s="4"/>
      <c r="F16" s="4"/>
      <c r="G16" s="4"/>
      <c r="H16" s="4"/>
      <c r="I16" s="4"/>
      <c r="J16" s="4"/>
      <c r="K16" s="49"/>
    </row>
    <row r="17" spans="1:15" s="79" customFormat="1" ht="25.5" x14ac:dyDescent="0.2">
      <c r="A17" s="70">
        <v>2</v>
      </c>
      <c r="B17" s="71"/>
      <c r="C17" s="64"/>
      <c r="D17" s="64"/>
      <c r="E17" s="72" t="s">
        <v>88</v>
      </c>
      <c r="F17" s="73" t="s">
        <v>89</v>
      </c>
      <c r="G17" s="74" t="s">
        <v>90</v>
      </c>
      <c r="H17" s="74" t="s">
        <v>91</v>
      </c>
      <c r="I17" s="74" t="s">
        <v>92</v>
      </c>
      <c r="J17" s="74" t="s">
        <v>93</v>
      </c>
      <c r="K17" s="75"/>
      <c r="L17" s="41" t="s">
        <v>94</v>
      </c>
      <c r="M17" s="76" t="s">
        <v>95</v>
      </c>
      <c r="N17" s="77" t="s">
        <v>96</v>
      </c>
      <c r="O17" s="78"/>
    </row>
    <row r="18" spans="1:15" ht="15" x14ac:dyDescent="0.25">
      <c r="A18" s="70">
        <v>3</v>
      </c>
      <c r="B18" s="80" t="s">
        <v>17</v>
      </c>
      <c r="C18" s="57"/>
      <c r="D18" s="57"/>
      <c r="E18" s="81" t="str">
        <f>INDEX(Coefficients!$C$16:$G$73,$A18,$A$1)</f>
        <v>-</v>
      </c>
      <c r="F18" s="82">
        <v>5</v>
      </c>
      <c r="G18" s="82">
        <v>4</v>
      </c>
      <c r="H18" s="82">
        <v>3</v>
      </c>
      <c r="I18" s="82">
        <v>2</v>
      </c>
      <c r="J18" s="82">
        <v>1</v>
      </c>
      <c r="K18" s="49"/>
    </row>
    <row r="19" spans="1:15" x14ac:dyDescent="0.2">
      <c r="A19" s="70">
        <v>4</v>
      </c>
      <c r="B19" s="83" t="s">
        <v>18</v>
      </c>
      <c r="C19" s="83"/>
      <c r="D19" s="83"/>
      <c r="E19" s="81">
        <f>INDEX(Coefficients!$C$16:$G$73,$A19,$A$1)</f>
        <v>1</v>
      </c>
      <c r="F19" s="84"/>
      <c r="G19" s="84"/>
      <c r="H19" s="84"/>
      <c r="I19" s="84"/>
      <c r="J19" s="84"/>
      <c r="K19" s="85">
        <f>IF(COUNTA(F19:J19)=G19,0,1)</f>
        <v>0</v>
      </c>
      <c r="L19" s="41" t="str">
        <f>IF(N19=0,"",M19&amp;" / "&amp;N19)</f>
        <v/>
      </c>
      <c r="M19" s="86">
        <f>IF(F19="X",F$18,IF(G19="X",G$18,IF(H19="X",H$18,IF(I19="X",I$18,IF(J19="X",J$18,0)))))*E19</f>
        <v>0</v>
      </c>
      <c r="N19" s="48">
        <f>K19*E19*F$18</f>
        <v>0</v>
      </c>
    </row>
    <row r="20" spans="1:15" x14ac:dyDescent="0.2">
      <c r="A20" s="70">
        <v>5</v>
      </c>
      <c r="B20" s="83" t="s">
        <v>19</v>
      </c>
      <c r="C20" s="83"/>
      <c r="D20" s="83"/>
      <c r="E20" s="81">
        <f>INDEX(Coefficients!$C$16:$G$73,$A20,$A$1)</f>
        <v>2</v>
      </c>
      <c r="F20" s="84"/>
      <c r="G20" s="84"/>
      <c r="H20" s="84"/>
      <c r="I20" s="84"/>
      <c r="J20" s="84"/>
      <c r="K20" s="85">
        <f>IF(COUNTA(F20:J20)=0,0,1)</f>
        <v>0</v>
      </c>
      <c r="L20" s="41" t="str">
        <f>IF(N20=0,"",M20&amp;" / "&amp;N20)</f>
        <v/>
      </c>
      <c r="M20" s="86">
        <f>IF(F20="X",F$18,IF(G20="X",G$18,IF(H20="X",H$18,IF(I20="X",I$18,IF(J20="X",J$18,0)))))*E20</f>
        <v>0</v>
      </c>
      <c r="N20" s="48">
        <f>K20*E20*F$18</f>
        <v>0</v>
      </c>
    </row>
    <row r="21" spans="1:15" x14ac:dyDescent="0.2">
      <c r="A21" s="70">
        <v>6</v>
      </c>
      <c r="B21" s="87" t="s">
        <v>20</v>
      </c>
      <c r="C21" s="83"/>
      <c r="D21" s="83"/>
      <c r="E21" s="81">
        <f>INDEX(Coefficients!$C$16:$G$73,$A21,$A$1)</f>
        <v>4</v>
      </c>
      <c r="F21" s="84"/>
      <c r="G21" s="84"/>
      <c r="H21" s="84"/>
      <c r="I21" s="84"/>
      <c r="J21" s="84"/>
      <c r="K21" s="85">
        <f>IF(COUNTA(F21:J21)=0,0,1)</f>
        <v>0</v>
      </c>
      <c r="L21" s="41" t="str">
        <f>IF(N21=0,"",M21&amp;" / "&amp;N21)</f>
        <v/>
      </c>
      <c r="M21" s="86">
        <f>IF(F21="X",F$18,IF(G21="X",G$18,IF(H21="X",H$18,IF(I21="X",I$18,IF(J21="X",J$18,0)))))*E21</f>
        <v>0</v>
      </c>
      <c r="N21" s="48">
        <f>K21*E21*F$18</f>
        <v>0</v>
      </c>
    </row>
    <row r="22" spans="1:15" x14ac:dyDescent="0.2">
      <c r="A22" s="70">
        <v>7</v>
      </c>
      <c r="B22" s="83" t="s">
        <v>21</v>
      </c>
      <c r="C22" s="83"/>
      <c r="D22" s="83"/>
      <c r="E22" s="81">
        <f>INDEX(Coefficients!$C$16:$G$73,$A22,$A$1)</f>
        <v>2</v>
      </c>
      <c r="F22" s="84"/>
      <c r="G22" s="84"/>
      <c r="H22" s="84"/>
      <c r="I22" s="84"/>
      <c r="J22" s="84"/>
      <c r="K22" s="85">
        <f>IF(COUNTA(F22:J22)=0,0,1)</f>
        <v>0</v>
      </c>
      <c r="L22" s="41" t="str">
        <f>IF(N22=0,"",M22&amp;" / "&amp;N22)</f>
        <v/>
      </c>
      <c r="M22" s="86">
        <f>IF(F22="X",F$18,IF(G22="X",G$18,IF(H22="X",H$18,IF(I22="X",I$18,IF(J22="X",J$18,0)))))*E22</f>
        <v>0</v>
      </c>
      <c r="N22" s="48">
        <f>K22*E22*F$18</f>
        <v>0</v>
      </c>
    </row>
    <row r="23" spans="1:15" x14ac:dyDescent="0.2">
      <c r="A23" s="70">
        <v>8</v>
      </c>
      <c r="B23" s="83" t="s">
        <v>22</v>
      </c>
      <c r="C23" s="83"/>
      <c r="D23" s="83"/>
      <c r="E23" s="81">
        <f>INDEX(Coefficients!$C$16:$G$73,$A23,$A$1)</f>
        <v>1</v>
      </c>
      <c r="F23" s="84"/>
      <c r="G23" s="84"/>
      <c r="H23" s="84"/>
      <c r="I23" s="84"/>
      <c r="J23" s="84"/>
      <c r="K23" s="85">
        <f>IF(COUNTA(F23:J23)=0,0,1)</f>
        <v>0</v>
      </c>
      <c r="L23" s="41" t="str">
        <f>IF(N23=0,"",M23&amp;" / "&amp;N23)</f>
        <v/>
      </c>
      <c r="M23" s="86">
        <f>IF(F23="X",F$18,IF(G23="X",G$18,IF(H23="X",H$18,IF(I23="X",I$18,IF(J23="X",J$18,0)))))*E23</f>
        <v>0</v>
      </c>
      <c r="N23" s="48">
        <f>K23*E23*F$18</f>
        <v>0</v>
      </c>
    </row>
    <row r="24" spans="1:15" ht="73.900000000000006" customHeight="1" x14ac:dyDescent="0.2">
      <c r="A24" s="70">
        <v>9</v>
      </c>
      <c r="B24" s="3" t="s">
        <v>23</v>
      </c>
      <c r="C24" s="3"/>
      <c r="D24" s="3"/>
      <c r="E24" s="81" t="str">
        <f>INDEX(Coefficients!$C$16:$G$73,$A24,$A$1)</f>
        <v>-</v>
      </c>
      <c r="F24" s="2"/>
      <c r="G24" s="2"/>
      <c r="H24" s="2"/>
      <c r="I24" s="2"/>
      <c r="J24" s="2"/>
      <c r="K24" s="49"/>
    </row>
    <row r="25" spans="1:15" x14ac:dyDescent="0.2">
      <c r="A25" s="70">
        <v>10</v>
      </c>
      <c r="B25" s="88" t="s">
        <v>24</v>
      </c>
      <c r="C25" s="89"/>
      <c r="D25" s="89"/>
      <c r="E25" s="81" t="str">
        <f>INDEX(Coefficients!$C$16:$G$73,$A25,$A$1)</f>
        <v>-</v>
      </c>
      <c r="F25" s="82">
        <f>F$18</f>
        <v>5</v>
      </c>
      <c r="G25" s="82">
        <f>G$18</f>
        <v>4</v>
      </c>
      <c r="H25" s="82">
        <f>H$18</f>
        <v>3</v>
      </c>
      <c r="I25" s="82">
        <f>I$18</f>
        <v>2</v>
      </c>
      <c r="J25" s="82">
        <f>J$18</f>
        <v>1</v>
      </c>
      <c r="K25" s="49"/>
    </row>
    <row r="26" spans="1:15" x14ac:dyDescent="0.2">
      <c r="A26" s="70">
        <v>11</v>
      </c>
      <c r="B26" s="90" t="s">
        <v>25</v>
      </c>
      <c r="C26" s="90"/>
      <c r="D26" s="90"/>
      <c r="E26" s="81">
        <f>INDEX(Coefficients!$C$16:$G$73,$A26,$A$1)</f>
        <v>1</v>
      </c>
      <c r="F26" s="84"/>
      <c r="G26" s="84"/>
      <c r="H26" s="84"/>
      <c r="I26" s="84"/>
      <c r="J26" s="84"/>
      <c r="K26" s="85">
        <f>IF(COUNTA(F26:J26)=0,0,1)</f>
        <v>0</v>
      </c>
      <c r="L26" s="41" t="str">
        <f>IF(N26=0,"",M26&amp;" / "&amp;N26)</f>
        <v/>
      </c>
      <c r="M26" s="86">
        <f>IF(F26="X",F$18,IF(G26="X",G$18,IF(H26="X",H$18,IF(I26="X",I$18,IF(J26="X",J$18,0)))))*E26</f>
        <v>0</v>
      </c>
      <c r="N26" s="48">
        <f>K26*E26*F$18</f>
        <v>0</v>
      </c>
    </row>
    <row r="27" spans="1:15" x14ac:dyDescent="0.2">
      <c r="A27" s="70">
        <v>12</v>
      </c>
      <c r="B27" s="91" t="s">
        <v>26</v>
      </c>
      <c r="C27" s="91"/>
      <c r="D27" s="91"/>
      <c r="E27" s="81">
        <f>INDEX(Coefficients!$C$16:$G$73,$A27,$A$1)</f>
        <v>1</v>
      </c>
      <c r="F27" s="84"/>
      <c r="G27" s="84"/>
      <c r="H27" s="84"/>
      <c r="I27" s="84"/>
      <c r="J27" s="84"/>
      <c r="K27" s="85">
        <f>IF(COUNTA(F27:J27)=0,0,1)</f>
        <v>0</v>
      </c>
      <c r="L27" s="41" t="str">
        <f>IF(N27=0,"",M27&amp;" / "&amp;N27)</f>
        <v/>
      </c>
      <c r="M27" s="86">
        <f>IF(F27="X",F$18,IF(G27="X",G$18,IF(H27="X",H$18,IF(I27="X",I$18,IF(J27="X",J$18,0)))))*E27</f>
        <v>0</v>
      </c>
      <c r="N27" s="48">
        <f>K27*E27*F$18</f>
        <v>0</v>
      </c>
    </row>
    <row r="28" spans="1:15" ht="24.75" customHeight="1" x14ac:dyDescent="0.2">
      <c r="A28" s="70">
        <v>13</v>
      </c>
      <c r="B28" s="1" t="str">
        <f>INDEX('Textes spécifiques'!$C$2:$G$5,2,$A$1)</f>
        <v>Mise en place par l’élève d’un parcours du formateur 
(à noter sous « mise en place de parcours »)</v>
      </c>
      <c r="C28" s="1"/>
      <c r="D28" s="1"/>
      <c r="E28" s="81" t="str">
        <f>INDEX(Coefficients!$C$16:$G$73,$A28,$A$1)</f>
        <v>-</v>
      </c>
      <c r="F28" s="92"/>
      <c r="G28" s="93"/>
      <c r="H28" s="94"/>
      <c r="I28" s="94"/>
      <c r="J28" s="94"/>
      <c r="K28" s="49"/>
      <c r="M28" s="86"/>
    </row>
    <row r="29" spans="1:15" ht="73.900000000000006" customHeight="1" x14ac:dyDescent="0.2">
      <c r="A29" s="70">
        <v>14</v>
      </c>
      <c r="B29" s="3" t="s">
        <v>23</v>
      </c>
      <c r="C29" s="3"/>
      <c r="D29" s="3"/>
      <c r="E29" s="81" t="str">
        <f>INDEX(Coefficients!$C$16:$G$73,$A29,$A$1)</f>
        <v>-</v>
      </c>
      <c r="F29" s="2"/>
      <c r="G29" s="2"/>
      <c r="H29" s="2"/>
      <c r="I29" s="2"/>
      <c r="J29" s="2"/>
      <c r="K29" s="49"/>
    </row>
    <row r="30" spans="1:15" ht="15" x14ac:dyDescent="0.2">
      <c r="A30" s="50">
        <v>15</v>
      </c>
      <c r="B30" s="62"/>
      <c r="C30" s="62"/>
      <c r="D30" s="59"/>
      <c r="E30" s="60"/>
      <c r="F30" s="59"/>
      <c r="G30" s="59"/>
      <c r="H30" s="57"/>
      <c r="I30" s="57"/>
      <c r="J30" s="57"/>
      <c r="K30" s="49"/>
    </row>
    <row r="31" spans="1:15" ht="16.5" x14ac:dyDescent="0.25">
      <c r="A31" s="70">
        <v>16</v>
      </c>
      <c r="B31" s="4" t="s">
        <v>28</v>
      </c>
      <c r="C31" s="4"/>
      <c r="D31" s="4"/>
      <c r="E31" s="4" t="str">
        <f>INDEX(Coefficients!$C$16:$G$73,$A31,$A$1)</f>
        <v>-</v>
      </c>
      <c r="F31" s="4"/>
      <c r="G31" s="4"/>
      <c r="H31" s="4"/>
      <c r="I31" s="4"/>
      <c r="J31" s="4"/>
      <c r="K31" s="49"/>
    </row>
    <row r="32" spans="1:15" ht="15.75" x14ac:dyDescent="0.25">
      <c r="A32" s="70">
        <v>17</v>
      </c>
      <c r="B32" s="95" t="s">
        <v>29</v>
      </c>
      <c r="C32" s="96"/>
      <c r="D32" s="96"/>
      <c r="E32" s="81" t="str">
        <f>INDEX(Coefficients!$C$16:$G$73,$A32,$A$1)</f>
        <v>-</v>
      </c>
      <c r="F32" s="82">
        <f>F$18</f>
        <v>5</v>
      </c>
      <c r="G32" s="82">
        <f>G$18</f>
        <v>4</v>
      </c>
      <c r="H32" s="82">
        <f>H$18</f>
        <v>3</v>
      </c>
      <c r="I32" s="82">
        <f>I$18</f>
        <v>2</v>
      </c>
      <c r="J32" s="82">
        <f>J$18</f>
        <v>1</v>
      </c>
      <c r="K32" s="49"/>
    </row>
    <row r="33" spans="1:14" x14ac:dyDescent="0.2">
      <c r="A33" s="70">
        <v>18</v>
      </c>
      <c r="B33" s="90" t="s">
        <v>30</v>
      </c>
      <c r="C33" s="90"/>
      <c r="D33" s="90"/>
      <c r="E33" s="81">
        <f>INDEX(Coefficients!$C$16:$G$73,$A33,$A$1)</f>
        <v>1</v>
      </c>
      <c r="F33" s="84"/>
      <c r="G33" s="84"/>
      <c r="H33" s="84"/>
      <c r="I33" s="84"/>
      <c r="J33" s="84"/>
      <c r="K33" s="85">
        <f>IF(OR(COUNTA(F33:J33)&gt;0,E33=0),1,0)</f>
        <v>0</v>
      </c>
      <c r="L33" s="41" t="str">
        <f>IF(N33=0,"",M33&amp;" / "&amp;N33)</f>
        <v/>
      </c>
      <c r="M33" s="86">
        <f>IF(F33="X",F$18,IF(G33="X",G$18,IF(H33="X",H$18,IF(I33="X",I$18,IF(J33="X",J$18,0)))))*E33</f>
        <v>0</v>
      </c>
      <c r="N33" s="48">
        <f>K33*E33*F$18</f>
        <v>0</v>
      </c>
    </row>
    <row r="34" spans="1:14" x14ac:dyDescent="0.2">
      <c r="A34" s="70">
        <v>19</v>
      </c>
      <c r="B34" s="90" t="s">
        <v>31</v>
      </c>
      <c r="C34" s="90"/>
      <c r="D34" s="90"/>
      <c r="E34" s="81">
        <f>INDEX(Coefficients!$C$16:$G$73,$A34,$A$1)</f>
        <v>1</v>
      </c>
      <c r="F34" s="84"/>
      <c r="G34" s="84"/>
      <c r="H34" s="84"/>
      <c r="I34" s="84"/>
      <c r="J34" s="84"/>
      <c r="K34" s="85">
        <f>IF(OR(COUNTA(F34:J34)&gt;0,E34=0),1,0)</f>
        <v>0</v>
      </c>
      <c r="L34" s="41" t="str">
        <f>IF(N34=0,"",M34&amp;" / "&amp;N34)</f>
        <v/>
      </c>
      <c r="M34" s="86">
        <f>IF(F34="X",F$18,IF(G34="X",G$18,IF(H34="X",H$18,IF(I34="X",I$18,IF(J34="X",J$18,0)))))*E34</f>
        <v>0</v>
      </c>
      <c r="N34" s="48">
        <f>K34*E34*F$18</f>
        <v>0</v>
      </c>
    </row>
    <row r="35" spans="1:14" x14ac:dyDescent="0.2">
      <c r="A35" s="70">
        <v>20</v>
      </c>
      <c r="B35" s="90" t="s">
        <v>32</v>
      </c>
      <c r="C35" s="90"/>
      <c r="D35" s="90"/>
      <c r="E35" s="81">
        <f>INDEX(Coefficients!$C$16:$G$73,$A35,$A$1)</f>
        <v>1</v>
      </c>
      <c r="F35" s="84"/>
      <c r="G35" s="84"/>
      <c r="H35" s="84"/>
      <c r="I35" s="84"/>
      <c r="J35" s="84"/>
      <c r="K35" s="85">
        <f>IF(OR(COUNTA(F35:J35)&gt;0,E35=0),1,0)</f>
        <v>0</v>
      </c>
      <c r="L35" s="41" t="str">
        <f>IF(N35=0,"",M35&amp;" / "&amp;N35)</f>
        <v/>
      </c>
      <c r="M35" s="86">
        <f>IF(F35="X",F$18,IF(G35="X",G$18,IF(H35="X",H$18,IF(I35="X",I$18,IF(J35="X",J$18,0)))))*E35</f>
        <v>0</v>
      </c>
      <c r="N35" s="48">
        <f>K35*E35*F$18</f>
        <v>0</v>
      </c>
    </row>
    <row r="36" spans="1:14" x14ac:dyDescent="0.2">
      <c r="A36" s="70">
        <v>21</v>
      </c>
      <c r="B36" s="90" t="s">
        <v>33</v>
      </c>
      <c r="C36" s="90"/>
      <c r="D36" s="90"/>
      <c r="E36" s="81">
        <f>INDEX(Coefficients!$C$16:$G$73,$A36,$A$1)</f>
        <v>1</v>
      </c>
      <c r="F36" s="84"/>
      <c r="G36" s="84"/>
      <c r="H36" s="84"/>
      <c r="I36" s="84"/>
      <c r="J36" s="84"/>
      <c r="K36" s="85">
        <f>IF(OR(COUNTA(F36:J36)&gt;0,E36=0),1,0)</f>
        <v>0</v>
      </c>
      <c r="L36" s="41" t="str">
        <f>IF(N36=0,"",M36&amp;" / "&amp;N36)</f>
        <v/>
      </c>
      <c r="M36" s="86">
        <f>IF(F36="X",F$18,IF(G36="X",G$18,IF(H36="X",H$18,IF(I36="X",I$18,IF(J36="X",J$18,0)))))*E36</f>
        <v>0</v>
      </c>
      <c r="N36" s="48">
        <f>K36*E36*F$18</f>
        <v>0</v>
      </c>
    </row>
    <row r="37" spans="1:14" x14ac:dyDescent="0.2">
      <c r="A37" s="70">
        <v>22</v>
      </c>
      <c r="B37" s="90" t="s">
        <v>34</v>
      </c>
      <c r="C37" s="90"/>
      <c r="D37" s="90"/>
      <c r="E37" s="81">
        <f>INDEX(Coefficients!$C$16:$G$73,$A37,$A$1)</f>
        <v>2</v>
      </c>
      <c r="F37" s="84"/>
      <c r="G37" s="84"/>
      <c r="H37" s="84"/>
      <c r="I37" s="84"/>
      <c r="J37" s="84"/>
      <c r="K37" s="85">
        <f>IF(OR(COUNTA(F37:J37)&gt;0,E37=0),1,0)</f>
        <v>0</v>
      </c>
      <c r="L37" s="41" t="str">
        <f>IF(N37=0,"",M37&amp;" / "&amp;N37)</f>
        <v/>
      </c>
      <c r="M37" s="86">
        <f>IF(F37="X",F$18,IF(G37="X",G$18,IF(H37="X",H$18,IF(I37="X",I$18,IF(J37="X",J$18,0)))))*E37</f>
        <v>0</v>
      </c>
      <c r="N37" s="48">
        <f>K37*E37*F$18</f>
        <v>0</v>
      </c>
    </row>
    <row r="38" spans="1:14" ht="73.900000000000006" customHeight="1" x14ac:dyDescent="0.2">
      <c r="A38" s="70">
        <v>23</v>
      </c>
      <c r="B38" s="3" t="s">
        <v>23</v>
      </c>
      <c r="C38" s="3"/>
      <c r="D38" s="3"/>
      <c r="E38" s="81" t="str">
        <f>INDEX(Coefficients!$C$16:$G$73,$A38,$A$1)</f>
        <v>-</v>
      </c>
      <c r="F38" s="2"/>
      <c r="G38" s="2"/>
      <c r="H38" s="2"/>
      <c r="I38" s="2"/>
      <c r="J38" s="2"/>
      <c r="K38" s="49"/>
    </row>
    <row r="39" spans="1:14" ht="15" x14ac:dyDescent="0.25">
      <c r="A39" s="70">
        <v>24</v>
      </c>
      <c r="B39" s="95" t="s">
        <v>35</v>
      </c>
      <c r="C39" s="95"/>
      <c r="D39" s="95"/>
      <c r="E39" s="81" t="str">
        <f>INDEX(Coefficients!$C$16:$G$73,$A39,$A$1)</f>
        <v>-</v>
      </c>
      <c r="F39" s="82"/>
      <c r="G39" s="82"/>
      <c r="H39" s="82"/>
      <c r="I39" s="82"/>
      <c r="J39" s="82"/>
      <c r="K39" s="49"/>
    </row>
    <row r="40" spans="1:14" ht="34.9" customHeight="1" x14ac:dyDescent="0.2">
      <c r="A40" s="70">
        <v>25</v>
      </c>
      <c r="B40" s="1" t="str">
        <f>INDEX('Textes spécifiques'!$C$2:$G$5,3,$A$1)</f>
        <v>1ère épreuve (parcours du formateur posé la veille par l’élève)</v>
      </c>
      <c r="C40" s="1"/>
      <c r="D40" s="1"/>
      <c r="E40" s="81" t="str">
        <f>INDEX(Coefficients!$C$16:$G$73,$A40,$A$1)</f>
        <v>-</v>
      </c>
      <c r="F40" s="82">
        <f>F$18</f>
        <v>5</v>
      </c>
      <c r="G40" s="82">
        <f>G$18</f>
        <v>4</v>
      </c>
      <c r="H40" s="82">
        <f>H$18</f>
        <v>3</v>
      </c>
      <c r="I40" s="82">
        <f>I$18</f>
        <v>2</v>
      </c>
      <c r="J40" s="82">
        <f>J$18</f>
        <v>1</v>
      </c>
      <c r="K40" s="49"/>
    </row>
    <row r="41" spans="1:14" x14ac:dyDescent="0.2">
      <c r="A41" s="70">
        <v>26</v>
      </c>
      <c r="B41" s="90" t="s">
        <v>37</v>
      </c>
      <c r="C41" s="90"/>
      <c r="D41" s="90"/>
      <c r="E41" s="81">
        <f>INDEX(Coefficients!$C$16:$G$73,$A41,$A$1)</f>
        <v>2</v>
      </c>
      <c r="F41" s="84"/>
      <c r="G41" s="84"/>
      <c r="H41" s="84"/>
      <c r="I41" s="84"/>
      <c r="J41" s="84"/>
      <c r="K41" s="85">
        <f t="shared" ref="K41:K46" si="0">IF(OR(COUNTA(F41:J41)&gt;0,E41=0),1,0)</f>
        <v>0</v>
      </c>
      <c r="L41" s="41" t="str">
        <f t="shared" ref="L41:L46" si="1">IF(N41=0,"",M41&amp;" / "&amp;N41)</f>
        <v/>
      </c>
      <c r="M41" s="86">
        <f t="shared" ref="M41:M46" si="2">IF(F41="X",F$18,IF(G41="X",G$18,IF(H41="X",H$18,IF(I41="X",I$18,IF(J41="X",J$18,0)))))*E41</f>
        <v>0</v>
      </c>
      <c r="N41" s="48">
        <f t="shared" ref="N41:N46" si="3">K41*E41*F$18</f>
        <v>0</v>
      </c>
    </row>
    <row r="42" spans="1:14" x14ac:dyDescent="0.2">
      <c r="A42" s="70">
        <v>27</v>
      </c>
      <c r="B42" s="90" t="s">
        <v>38</v>
      </c>
      <c r="C42" s="90"/>
      <c r="D42" s="90"/>
      <c r="E42" s="81">
        <f>INDEX(Coefficients!$C$16:$G$73,$A42,$A$1)</f>
        <v>3</v>
      </c>
      <c r="F42" s="84"/>
      <c r="G42" s="84"/>
      <c r="H42" s="84"/>
      <c r="I42" s="84"/>
      <c r="J42" s="84"/>
      <c r="K42" s="85">
        <f t="shared" si="0"/>
        <v>0</v>
      </c>
      <c r="L42" s="41" t="str">
        <f t="shared" si="1"/>
        <v/>
      </c>
      <c r="M42" s="86">
        <f t="shared" si="2"/>
        <v>0</v>
      </c>
      <c r="N42" s="48">
        <f t="shared" si="3"/>
        <v>0</v>
      </c>
    </row>
    <row r="43" spans="1:14" x14ac:dyDescent="0.2">
      <c r="A43" s="70">
        <v>28</v>
      </c>
      <c r="B43" s="91" t="s">
        <v>39</v>
      </c>
      <c r="C43" s="91"/>
      <c r="D43" s="91"/>
      <c r="E43" s="81">
        <f>INDEX(Coefficients!$C$16:$G$73,$A43,$A$1)</f>
        <v>4</v>
      </c>
      <c r="F43" s="84"/>
      <c r="G43" s="84"/>
      <c r="H43" s="84"/>
      <c r="I43" s="84"/>
      <c r="J43" s="84"/>
      <c r="K43" s="85">
        <f t="shared" si="0"/>
        <v>0</v>
      </c>
      <c r="L43" s="41" t="str">
        <f t="shared" si="1"/>
        <v/>
      </c>
      <c r="M43" s="86">
        <f t="shared" si="2"/>
        <v>0</v>
      </c>
      <c r="N43" s="48">
        <f t="shared" si="3"/>
        <v>0</v>
      </c>
    </row>
    <row r="44" spans="1:14" x14ac:dyDescent="0.2">
      <c r="A44" s="70">
        <v>29</v>
      </c>
      <c r="B44" s="91" t="s">
        <v>40</v>
      </c>
      <c r="C44" s="91"/>
      <c r="D44" s="91"/>
      <c r="E44" s="81">
        <f>INDEX(Coefficients!$C$16:$G$73,$A44,$A$1)</f>
        <v>4</v>
      </c>
      <c r="F44" s="84"/>
      <c r="G44" s="84"/>
      <c r="H44" s="84"/>
      <c r="I44" s="84"/>
      <c r="J44" s="84"/>
      <c r="K44" s="85">
        <f t="shared" si="0"/>
        <v>0</v>
      </c>
      <c r="L44" s="41" t="str">
        <f t="shared" si="1"/>
        <v/>
      </c>
      <c r="M44" s="86">
        <f t="shared" si="2"/>
        <v>0</v>
      </c>
      <c r="N44" s="48">
        <f t="shared" si="3"/>
        <v>0</v>
      </c>
    </row>
    <row r="45" spans="1:14" x14ac:dyDescent="0.2">
      <c r="A45" s="70">
        <v>30</v>
      </c>
      <c r="B45" s="90" t="s">
        <v>41</v>
      </c>
      <c r="C45" s="90"/>
      <c r="D45" s="90"/>
      <c r="E45" s="81">
        <f>INDEX(Coefficients!$C$16:$G$73,$A45,$A$1)</f>
        <v>4</v>
      </c>
      <c r="F45" s="84"/>
      <c r="G45" s="84"/>
      <c r="H45" s="84"/>
      <c r="I45" s="84"/>
      <c r="J45" s="84"/>
      <c r="K45" s="85">
        <f t="shared" si="0"/>
        <v>0</v>
      </c>
      <c r="L45" s="41" t="str">
        <f t="shared" si="1"/>
        <v/>
      </c>
      <c r="M45" s="86">
        <f t="shared" si="2"/>
        <v>0</v>
      </c>
      <c r="N45" s="48">
        <f t="shared" si="3"/>
        <v>0</v>
      </c>
    </row>
    <row r="46" spans="1:14" x14ac:dyDescent="0.2">
      <c r="A46" s="70">
        <v>31</v>
      </c>
      <c r="B46" s="90" t="s">
        <v>42</v>
      </c>
      <c r="C46" s="90"/>
      <c r="D46" s="90"/>
      <c r="E46" s="81">
        <f>INDEX(Coefficients!$C$16:$G$73,$A46,$A$1)</f>
        <v>2</v>
      </c>
      <c r="F46" s="84"/>
      <c r="G46" s="84"/>
      <c r="H46" s="84"/>
      <c r="I46" s="84"/>
      <c r="J46" s="84"/>
      <c r="K46" s="85">
        <f t="shared" si="0"/>
        <v>0</v>
      </c>
      <c r="L46" s="41" t="str">
        <f t="shared" si="1"/>
        <v/>
      </c>
      <c r="M46" s="86">
        <f t="shared" si="2"/>
        <v>0</v>
      </c>
      <c r="N46" s="48">
        <f t="shared" si="3"/>
        <v>0</v>
      </c>
    </row>
    <row r="47" spans="1:14" ht="73.900000000000006" customHeight="1" x14ac:dyDescent="0.2">
      <c r="A47" s="70">
        <v>32</v>
      </c>
      <c r="B47" s="3" t="s">
        <v>23</v>
      </c>
      <c r="C47" s="3"/>
      <c r="D47" s="3"/>
      <c r="E47" s="81" t="str">
        <f>INDEX(Coefficients!$C$16:$G$73,$A47,$A$1)</f>
        <v>-</v>
      </c>
      <c r="F47" s="2"/>
      <c r="G47" s="2"/>
      <c r="H47" s="2"/>
      <c r="I47" s="2"/>
      <c r="J47" s="2"/>
      <c r="K47" s="49"/>
    </row>
    <row r="48" spans="1:14" ht="15" x14ac:dyDescent="0.25">
      <c r="A48" s="70">
        <v>33</v>
      </c>
      <c r="B48" s="97" t="s">
        <v>43</v>
      </c>
      <c r="C48" s="89"/>
      <c r="D48" s="89"/>
      <c r="E48" s="81" t="str">
        <f>INDEX(Coefficients!$C$16:$G$73,$A48,$A$1)</f>
        <v>-</v>
      </c>
      <c r="F48" s="82"/>
      <c r="G48" s="82"/>
      <c r="H48" s="82"/>
      <c r="I48" s="82"/>
      <c r="J48" s="82"/>
      <c r="K48" s="49"/>
    </row>
    <row r="49" spans="1:14" ht="34.15" customHeight="1" x14ac:dyDescent="0.2">
      <c r="A49" s="70">
        <v>34</v>
      </c>
      <c r="B49" s="1" t="str">
        <f>INDEX('Textes spécifiques'!$C$2:$G$5,4,$A$1)</f>
        <v>Épreuves jumping (parcours de l’élève, posés par le formateur)</v>
      </c>
      <c r="C49" s="1"/>
      <c r="D49" s="1"/>
      <c r="E49" s="81" t="str">
        <f>INDEX(Coefficients!$C$16:$G$73,$A49,$A$1)</f>
        <v>-</v>
      </c>
      <c r="F49" s="82">
        <f>F$18</f>
        <v>5</v>
      </c>
      <c r="G49" s="82">
        <f>G$18</f>
        <v>4</v>
      </c>
      <c r="H49" s="82">
        <f>H$18</f>
        <v>3</v>
      </c>
      <c r="I49" s="82">
        <f>I$18</f>
        <v>2</v>
      </c>
      <c r="J49" s="82">
        <f>J$18</f>
        <v>1</v>
      </c>
      <c r="K49" s="49"/>
    </row>
    <row r="50" spans="1:14" x14ac:dyDescent="0.2">
      <c r="A50" s="70">
        <v>35</v>
      </c>
      <c r="B50" s="90" t="s">
        <v>45</v>
      </c>
      <c r="C50" s="90"/>
      <c r="D50" s="90"/>
      <c r="E50" s="81">
        <f>INDEX(Coefficients!$C$16:$G$73,$A50,$A$1)</f>
        <v>4</v>
      </c>
      <c r="F50" s="84"/>
      <c r="G50" s="84"/>
      <c r="H50" s="84"/>
      <c r="I50" s="84"/>
      <c r="J50" s="84"/>
      <c r="K50" s="85">
        <f t="shared" ref="K50:K57" si="4">IF(OR(COUNTA(F50:J50)&gt;0,E50=0),1,0)</f>
        <v>0</v>
      </c>
      <c r="L50" s="41" t="str">
        <f t="shared" ref="L50:L57" si="5">IF(N50=0,"",M50&amp;" / "&amp;N50)</f>
        <v/>
      </c>
      <c r="M50" s="86">
        <f t="shared" ref="M50:M57" si="6">IF(F50="X",F$18,IF(G50="X",G$18,IF(H50="X",H$18,IF(I50="X",I$18,IF(J50="X",J$18,0)))))*E50</f>
        <v>0</v>
      </c>
      <c r="N50" s="48">
        <f t="shared" ref="N50:N57" si="7">K50*E50*F$18</f>
        <v>0</v>
      </c>
    </row>
    <row r="51" spans="1:14" x14ac:dyDescent="0.2">
      <c r="A51" s="70">
        <v>36</v>
      </c>
      <c r="B51" s="90" t="s">
        <v>46</v>
      </c>
      <c r="C51" s="90"/>
      <c r="D51" s="90"/>
      <c r="E51" s="81">
        <f>INDEX(Coefficients!$C$16:$G$73,$A51,$A$1)</f>
        <v>4</v>
      </c>
      <c r="F51" s="84"/>
      <c r="G51" s="84"/>
      <c r="H51" s="84"/>
      <c r="I51" s="84"/>
      <c r="J51" s="84"/>
      <c r="K51" s="85">
        <f t="shared" si="4"/>
        <v>0</v>
      </c>
      <c r="L51" s="41" t="str">
        <f t="shared" si="5"/>
        <v/>
      </c>
      <c r="M51" s="86">
        <f t="shared" si="6"/>
        <v>0</v>
      </c>
      <c r="N51" s="48">
        <f t="shared" si="7"/>
        <v>0</v>
      </c>
    </row>
    <row r="52" spans="1:14" x14ac:dyDescent="0.2">
      <c r="A52" s="70">
        <v>37</v>
      </c>
      <c r="B52" s="90" t="s">
        <v>47</v>
      </c>
      <c r="C52" s="90"/>
      <c r="D52" s="90"/>
      <c r="E52" s="81">
        <f>INDEX(Coefficients!$C$16:$G$73,$A52,$A$1)</f>
        <v>4</v>
      </c>
      <c r="F52" s="84"/>
      <c r="G52" s="84"/>
      <c r="H52" s="84"/>
      <c r="I52" s="84"/>
      <c r="J52" s="84"/>
      <c r="K52" s="85">
        <f t="shared" si="4"/>
        <v>0</v>
      </c>
      <c r="L52" s="41" t="str">
        <f t="shared" si="5"/>
        <v/>
      </c>
      <c r="M52" s="86">
        <f t="shared" si="6"/>
        <v>0</v>
      </c>
      <c r="N52" s="48">
        <f t="shared" si="7"/>
        <v>0</v>
      </c>
    </row>
    <row r="53" spans="1:14" x14ac:dyDescent="0.2">
      <c r="A53" s="70">
        <v>38</v>
      </c>
      <c r="B53" s="91" t="s">
        <v>48</v>
      </c>
      <c r="C53" s="91"/>
      <c r="D53" s="91"/>
      <c r="E53" s="81">
        <f>INDEX(Coefficients!$C$16:$G$73,$A53,$A$1)</f>
        <v>3</v>
      </c>
      <c r="F53" s="84"/>
      <c r="G53" s="84"/>
      <c r="H53" s="84"/>
      <c r="I53" s="84"/>
      <c r="J53" s="84"/>
      <c r="K53" s="85">
        <f t="shared" si="4"/>
        <v>0</v>
      </c>
      <c r="L53" s="41" t="str">
        <f t="shared" si="5"/>
        <v/>
      </c>
      <c r="M53" s="86">
        <f t="shared" si="6"/>
        <v>0</v>
      </c>
      <c r="N53" s="48">
        <f t="shared" si="7"/>
        <v>0</v>
      </c>
    </row>
    <row r="54" spans="1:14" x14ac:dyDescent="0.2">
      <c r="A54" s="70">
        <v>39</v>
      </c>
      <c r="B54" s="91" t="s">
        <v>49</v>
      </c>
      <c r="C54" s="91"/>
      <c r="D54" s="91"/>
      <c r="E54" s="81">
        <f>INDEX(Coefficients!$C$16:$G$73,$A54,$A$1)</f>
        <v>4</v>
      </c>
      <c r="F54" s="84"/>
      <c r="G54" s="84"/>
      <c r="H54" s="84"/>
      <c r="I54" s="84"/>
      <c r="J54" s="84"/>
      <c r="K54" s="85">
        <f t="shared" si="4"/>
        <v>0</v>
      </c>
      <c r="L54" s="41" t="str">
        <f t="shared" si="5"/>
        <v/>
      </c>
      <c r="M54" s="86">
        <f t="shared" si="6"/>
        <v>0</v>
      </c>
      <c r="N54" s="48">
        <f t="shared" si="7"/>
        <v>0</v>
      </c>
    </row>
    <row r="55" spans="1:14" x14ac:dyDescent="0.2">
      <c r="A55" s="70">
        <v>40</v>
      </c>
      <c r="B55" s="90" t="s">
        <v>50</v>
      </c>
      <c r="C55" s="90"/>
      <c r="D55" s="90"/>
      <c r="E55" s="81">
        <f>INDEX(Coefficients!$C$16:$G$73,$A55,$A$1)</f>
        <v>2</v>
      </c>
      <c r="F55" s="84"/>
      <c r="G55" s="84"/>
      <c r="H55" s="84"/>
      <c r="I55" s="84"/>
      <c r="J55" s="84"/>
      <c r="K55" s="85">
        <f t="shared" si="4"/>
        <v>0</v>
      </c>
      <c r="L55" s="41" t="str">
        <f t="shared" si="5"/>
        <v/>
      </c>
      <c r="M55" s="86">
        <f t="shared" si="6"/>
        <v>0</v>
      </c>
      <c r="N55" s="48">
        <f t="shared" si="7"/>
        <v>0</v>
      </c>
    </row>
    <row r="56" spans="1:14" x14ac:dyDescent="0.2">
      <c r="A56" s="70">
        <v>41</v>
      </c>
      <c r="B56" s="90" t="s">
        <v>51</v>
      </c>
      <c r="C56" s="90"/>
      <c r="D56" s="90"/>
      <c r="E56" s="81">
        <f>INDEX(Coefficients!$C$16:$G$73,$A56,$A$1)</f>
        <v>3</v>
      </c>
      <c r="F56" s="84"/>
      <c r="G56" s="84"/>
      <c r="H56" s="84"/>
      <c r="I56" s="84"/>
      <c r="J56" s="84"/>
      <c r="K56" s="85">
        <f t="shared" si="4"/>
        <v>0</v>
      </c>
      <c r="L56" s="41" t="str">
        <f t="shared" si="5"/>
        <v/>
      </c>
      <c r="M56" s="86">
        <f t="shared" si="6"/>
        <v>0</v>
      </c>
      <c r="N56" s="48">
        <f t="shared" si="7"/>
        <v>0</v>
      </c>
    </row>
    <row r="57" spans="1:14" x14ac:dyDescent="0.2">
      <c r="A57" s="70">
        <v>42</v>
      </c>
      <c r="B57" s="90" t="s">
        <v>52</v>
      </c>
      <c r="C57" s="90"/>
      <c r="D57" s="90"/>
      <c r="E57" s="81">
        <f>INDEX(Coefficients!$C$16:$G$73,$A57,$A$1)</f>
        <v>3</v>
      </c>
      <c r="F57" s="84"/>
      <c r="G57" s="84"/>
      <c r="H57" s="84"/>
      <c r="I57" s="84"/>
      <c r="J57" s="84"/>
      <c r="K57" s="85">
        <f t="shared" si="4"/>
        <v>0</v>
      </c>
      <c r="L57" s="41" t="str">
        <f t="shared" si="5"/>
        <v/>
      </c>
      <c r="M57" s="86">
        <f t="shared" si="6"/>
        <v>0</v>
      </c>
      <c r="N57" s="48">
        <f t="shared" si="7"/>
        <v>0</v>
      </c>
    </row>
    <row r="58" spans="1:14" ht="73.900000000000006" customHeight="1" x14ac:dyDescent="0.2">
      <c r="A58" s="70">
        <v>43</v>
      </c>
      <c r="B58" s="3" t="s">
        <v>23</v>
      </c>
      <c r="C58" s="3"/>
      <c r="D58" s="3"/>
      <c r="E58" s="81" t="str">
        <f>INDEX(Coefficients!$C$16:$G$73,$A58,$A$1)</f>
        <v>-</v>
      </c>
      <c r="F58" s="2"/>
      <c r="G58" s="2"/>
      <c r="H58" s="2"/>
      <c r="I58" s="2"/>
      <c r="J58" s="2"/>
      <c r="K58" s="49"/>
    </row>
    <row r="59" spans="1:14" ht="15" x14ac:dyDescent="0.25">
      <c r="A59" s="70">
        <v>44</v>
      </c>
      <c r="B59" s="97" t="s">
        <v>53</v>
      </c>
      <c r="C59" s="90"/>
      <c r="D59" s="90"/>
      <c r="E59" s="81" t="str">
        <f>INDEX(Coefficients!$C$16:$G$73,$A59,$A$1)</f>
        <v>-</v>
      </c>
      <c r="F59" s="82">
        <v>5</v>
      </c>
      <c r="G59" s="82">
        <v>4</v>
      </c>
      <c r="H59" s="82">
        <v>3</v>
      </c>
      <c r="I59" s="82">
        <v>2</v>
      </c>
      <c r="J59" s="82">
        <v>1</v>
      </c>
      <c r="K59" s="49"/>
      <c r="M59" s="86"/>
    </row>
    <row r="60" spans="1:14" x14ac:dyDescent="0.2">
      <c r="A60" s="70">
        <v>45</v>
      </c>
      <c r="B60" s="90" t="s">
        <v>54</v>
      </c>
      <c r="C60" s="90"/>
      <c r="D60" s="90"/>
      <c r="E60" s="81">
        <f>INDEX(Coefficients!$C$16:$G$73,$A60,$A$1)</f>
        <v>3</v>
      </c>
      <c r="F60" s="84"/>
      <c r="G60" s="84"/>
      <c r="H60" s="84"/>
      <c r="I60" s="84"/>
      <c r="J60" s="84"/>
      <c r="K60" s="85">
        <f>IF(OR(COUNTA(F60:J60)&gt;0,E60=0),1,0)</f>
        <v>0</v>
      </c>
      <c r="L60" s="41" t="str">
        <f>IF(N60=0,"",M60&amp;" / "&amp;N60)</f>
        <v/>
      </c>
      <c r="M60" s="86">
        <f>IF(F60="X",F$18,IF(G60="X",G$18,IF(H60="X",H$18,IF(I60="X",I$18,IF(J60="X",J$18,0)))))*E60</f>
        <v>0</v>
      </c>
      <c r="N60" s="48">
        <f>K60*E60*F$18</f>
        <v>0</v>
      </c>
    </row>
    <row r="61" spans="1:14" x14ac:dyDescent="0.2">
      <c r="A61" s="70">
        <v>46</v>
      </c>
      <c r="B61" s="90" t="s">
        <v>55</v>
      </c>
      <c r="C61" s="90"/>
      <c r="D61" s="90"/>
      <c r="E61" s="81">
        <f>INDEX(Coefficients!$C$16:$G$73,$A61,$A$1)</f>
        <v>3</v>
      </c>
      <c r="F61" s="84"/>
      <c r="G61" s="84"/>
      <c r="H61" s="84"/>
      <c r="I61" s="84"/>
      <c r="J61" s="84"/>
      <c r="K61" s="85">
        <f>IF(OR(COUNTA(F61:J61)&gt;0,E61=0),1,0)</f>
        <v>0</v>
      </c>
      <c r="L61" s="41" t="str">
        <f>IF(N61=0,"",M61&amp;" / "&amp;N61)</f>
        <v/>
      </c>
      <c r="M61" s="86">
        <f>IF(F61="X",F$18,IF(G61="X",G$18,IF(H61="X",H$18,IF(I61="X",I$18,IF(J61="X",J$18,0)))))*E61</f>
        <v>0</v>
      </c>
      <c r="N61" s="48">
        <f>K61*E61*F$18</f>
        <v>0</v>
      </c>
    </row>
    <row r="62" spans="1:14" x14ac:dyDescent="0.2">
      <c r="A62" s="70">
        <v>47</v>
      </c>
      <c r="B62" s="90" t="s">
        <v>56</v>
      </c>
      <c r="C62" s="90"/>
      <c r="D62" s="90"/>
      <c r="E62" s="81">
        <f>INDEX(Coefficients!$C$16:$G$73,$A62,$A$1)</f>
        <v>3</v>
      </c>
      <c r="F62" s="84"/>
      <c r="G62" s="84"/>
      <c r="H62" s="84"/>
      <c r="I62" s="84"/>
      <c r="J62" s="84"/>
      <c r="K62" s="85">
        <f>IF(OR(COUNTA(F62:J62)&gt;0,E62=0),1,0)</f>
        <v>0</v>
      </c>
      <c r="L62" s="41" t="str">
        <f>IF(N62=0,"",M62&amp;" / "&amp;N62)</f>
        <v/>
      </c>
      <c r="M62" s="86">
        <f>IF(F62="X",F$18,IF(G62="X",G$18,IF(H62="X",H$18,IF(I62="X",I$18,IF(J62="X",J$18,0)))))*E62</f>
        <v>0</v>
      </c>
      <c r="N62" s="48">
        <f>K62*E62*F$18</f>
        <v>0</v>
      </c>
    </row>
    <row r="63" spans="1:14" x14ac:dyDescent="0.2">
      <c r="A63" s="70">
        <v>48</v>
      </c>
      <c r="B63" s="90" t="s">
        <v>57</v>
      </c>
      <c r="C63" s="90"/>
      <c r="D63" s="90"/>
      <c r="E63" s="81">
        <f>INDEX(Coefficients!$C$16:$G$73,$A63,$A$1)</f>
        <v>4</v>
      </c>
      <c r="F63" s="84"/>
      <c r="G63" s="84"/>
      <c r="H63" s="84"/>
      <c r="I63" s="84"/>
      <c r="J63" s="84"/>
      <c r="K63" s="85">
        <f>IF(OR(COUNTA(F63:J63)&gt;0,E63=0),1,0)</f>
        <v>0</v>
      </c>
      <c r="L63" s="41" t="str">
        <f>IF(N63=0,"",M63&amp;" / "&amp;N63)</f>
        <v/>
      </c>
      <c r="M63" s="86">
        <f>IF(F63="X",F$18,IF(G63="X",G$18,IF(H63="X",H$18,IF(I63="X",I$18,IF(J63="X",J$18,0)))))*E63</f>
        <v>0</v>
      </c>
      <c r="N63" s="48">
        <f>K63*E63*F$18</f>
        <v>0</v>
      </c>
    </row>
    <row r="64" spans="1:14" x14ac:dyDescent="0.2">
      <c r="A64" s="70">
        <v>49</v>
      </c>
      <c r="B64" s="90" t="s">
        <v>58</v>
      </c>
      <c r="C64" s="90"/>
      <c r="D64" s="90"/>
      <c r="E64" s="81">
        <f>INDEX(Coefficients!$C$16:$G$73,$A64,$A$1)</f>
        <v>2</v>
      </c>
      <c r="F64" s="84"/>
      <c r="G64" s="84"/>
      <c r="H64" s="84"/>
      <c r="I64" s="84"/>
      <c r="J64" s="84"/>
      <c r="K64" s="85">
        <f>IF(OR(COUNTA(F64:J64)&gt;0,E64=0),1,0)</f>
        <v>0</v>
      </c>
      <c r="L64" s="41" t="str">
        <f>IF(N64=0,"",M64&amp;" / "&amp;N64)</f>
        <v/>
      </c>
      <c r="M64" s="86">
        <f>IF(F64="X",F$18,IF(G64="X",G$18,IF(H64="X",H$18,IF(I64="X",I$18,IF(J64="X",J$18,0)))))*E64</f>
        <v>0</v>
      </c>
      <c r="N64" s="48">
        <f>K64*E64*F$18</f>
        <v>0</v>
      </c>
    </row>
    <row r="65" spans="1:14" ht="73.900000000000006" customHeight="1" x14ac:dyDescent="0.2">
      <c r="A65" s="70">
        <v>50</v>
      </c>
      <c r="B65" s="3" t="s">
        <v>23</v>
      </c>
      <c r="C65" s="3"/>
      <c r="D65" s="3"/>
      <c r="E65" s="81" t="str">
        <f>INDEX(Coefficients!$C$16:$G$73,$A65,$A$1)</f>
        <v>-</v>
      </c>
      <c r="F65" s="2"/>
      <c r="G65" s="2"/>
      <c r="H65" s="2"/>
      <c r="I65" s="2"/>
      <c r="J65" s="2"/>
      <c r="K65" s="49"/>
    </row>
    <row r="66" spans="1:14" ht="18" x14ac:dyDescent="0.25">
      <c r="A66" s="70">
        <v>51</v>
      </c>
      <c r="B66" s="98" t="s">
        <v>59</v>
      </c>
      <c r="C66" s="99"/>
      <c r="D66" s="100"/>
      <c r="E66" s="81" t="str">
        <f>INDEX(Coefficients!$C$16:$G$73,$A66,$A$1)</f>
        <v>-</v>
      </c>
      <c r="F66" s="57"/>
      <c r="G66" s="57"/>
      <c r="H66" s="57"/>
      <c r="I66" s="57"/>
      <c r="J66" s="57"/>
      <c r="K66" s="49"/>
    </row>
    <row r="67" spans="1:14" ht="15.75" x14ac:dyDescent="0.25">
      <c r="A67" s="70">
        <v>52</v>
      </c>
      <c r="B67" s="101" t="s">
        <v>60</v>
      </c>
      <c r="C67" s="57"/>
      <c r="D67" s="57"/>
      <c r="E67" s="81" t="str">
        <f>INDEX(Coefficients!$C$16:$G$73,$A67,$A$1)</f>
        <v>-</v>
      </c>
      <c r="F67" s="82">
        <f>F$18</f>
        <v>5</v>
      </c>
      <c r="G67" s="82">
        <f>G$18</f>
        <v>4</v>
      </c>
      <c r="H67" s="82">
        <f>H$18</f>
        <v>3</v>
      </c>
      <c r="I67" s="82">
        <f>I$18</f>
        <v>2</v>
      </c>
      <c r="J67" s="82">
        <f>J$18</f>
        <v>1</v>
      </c>
      <c r="K67" s="49"/>
    </row>
    <row r="68" spans="1:14" x14ac:dyDescent="0.2">
      <c r="A68" s="70">
        <v>53</v>
      </c>
      <c r="B68" s="90" t="s">
        <v>61</v>
      </c>
      <c r="C68" s="90"/>
      <c r="D68" s="90"/>
      <c r="E68" s="81">
        <f>INDEX(Coefficients!$C$16:$G$73,$A68,$A$1)</f>
        <v>1</v>
      </c>
      <c r="F68" s="84"/>
      <c r="G68" s="84"/>
      <c r="H68" s="84"/>
      <c r="I68" s="84"/>
      <c r="J68" s="84"/>
      <c r="K68" s="85">
        <f>IF(OR(COUNTA(F68:J68)&gt;0,E68=0),1,0)</f>
        <v>0</v>
      </c>
      <c r="L68" s="41" t="str">
        <f>IF(N68=0,"",M68&amp;" / "&amp;N68)</f>
        <v/>
      </c>
      <c r="M68" s="86">
        <f>IF(F68="X",F$18,IF(G68="X",G$18,IF(H68="X",H$18,IF(I68="X",I$18,IF(J68="X",J$18,0)))))*E68</f>
        <v>0</v>
      </c>
      <c r="N68" s="48">
        <f>K68*E68*F$18</f>
        <v>0</v>
      </c>
    </row>
    <row r="69" spans="1:14" x14ac:dyDescent="0.2">
      <c r="A69" s="70">
        <v>54</v>
      </c>
      <c r="B69" s="90" t="s">
        <v>62</v>
      </c>
      <c r="C69" s="90"/>
      <c r="D69" s="90"/>
      <c r="E69" s="81">
        <f>INDEX(Coefficients!$C$16:$G$73,$A69,$A$1)</f>
        <v>1</v>
      </c>
      <c r="F69" s="84"/>
      <c r="G69" s="84"/>
      <c r="H69" s="84"/>
      <c r="I69" s="84"/>
      <c r="J69" s="84"/>
      <c r="K69" s="85">
        <f>IF(OR(COUNTA(F69:J69)&gt;0,E69=0),1,0)</f>
        <v>0</v>
      </c>
      <c r="L69" s="41" t="str">
        <f>IF(N69=0,"",M69&amp;" / "&amp;N69)</f>
        <v/>
      </c>
      <c r="M69" s="86">
        <f>IF(F69="X",F$18,IF(G69="X",G$18,IF(H69="X",H$18,IF(I69="X",I$18,IF(J69="X",J$18,0)))))*E69</f>
        <v>0</v>
      </c>
      <c r="N69" s="48">
        <f>K69*E69*F$18</f>
        <v>0</v>
      </c>
    </row>
    <row r="70" spans="1:14" x14ac:dyDescent="0.2">
      <c r="A70" s="70">
        <v>55</v>
      </c>
      <c r="B70" s="90" t="s">
        <v>63</v>
      </c>
      <c r="C70" s="90"/>
      <c r="D70" s="90"/>
      <c r="E70" s="81">
        <f>INDEX(Coefficients!$C$16:$G$73,$A70,$A$1)</f>
        <v>1</v>
      </c>
      <c r="F70" s="84"/>
      <c r="G70" s="84"/>
      <c r="H70" s="84"/>
      <c r="I70" s="84"/>
      <c r="J70" s="84"/>
      <c r="K70" s="85">
        <f>IF(OR(COUNTA(F70:J70)&gt;0,E70=0),1,0)</f>
        <v>0</v>
      </c>
      <c r="L70" s="41" t="str">
        <f>IF(N70=0,"",M70&amp;" / "&amp;N70)</f>
        <v/>
      </c>
      <c r="M70" s="86">
        <f>IF(F70="X",F$18,IF(G70="X",G$18,IF(H70="X",H$18,IF(I70="X",I$18,IF(J70="X",J$18,0)))))*E70</f>
        <v>0</v>
      </c>
      <c r="N70" s="48">
        <f>K70*E70*F$18</f>
        <v>0</v>
      </c>
    </row>
    <row r="71" spans="1:14" x14ac:dyDescent="0.2">
      <c r="A71" s="70">
        <v>56</v>
      </c>
      <c r="B71" s="90" t="s">
        <v>64</v>
      </c>
      <c r="C71" s="90"/>
      <c r="D71" s="90"/>
      <c r="E71" s="81">
        <f>INDEX(Coefficients!$C$16:$G$73,$A71,$A$1)</f>
        <v>1</v>
      </c>
      <c r="F71" s="84"/>
      <c r="G71" s="84"/>
      <c r="H71" s="84"/>
      <c r="I71" s="84"/>
      <c r="J71" s="84"/>
      <c r="K71" s="85">
        <f>IF(OR(COUNTA(F71:J71)&gt;0,E71=0),1,0)</f>
        <v>0</v>
      </c>
      <c r="L71" s="41" t="str">
        <f>IF(N71=0,"",M71&amp;" / "&amp;N71)</f>
        <v/>
      </c>
      <c r="M71" s="86">
        <f>IF(F71="X",F$18,IF(G71="X",G$18,IF(H71="X",H$18,IF(I71="X",I$18,IF(J71="X",J$18,0)))))*E71</f>
        <v>0</v>
      </c>
      <c r="N71" s="48">
        <f>K71*E71*F$18</f>
        <v>0</v>
      </c>
    </row>
    <row r="72" spans="1:14" ht="73.900000000000006" customHeight="1" x14ac:dyDescent="0.2">
      <c r="A72" s="70">
        <v>57</v>
      </c>
      <c r="B72" s="3" t="s">
        <v>23</v>
      </c>
      <c r="C72" s="3"/>
      <c r="D72" s="3"/>
      <c r="E72" s="81" t="str">
        <f>INDEX(Coefficients!$C$16:$G$73,$A72,$A$1)</f>
        <v>-</v>
      </c>
      <c r="F72" s="2"/>
      <c r="G72" s="2"/>
      <c r="H72" s="2"/>
      <c r="I72" s="2"/>
      <c r="J72" s="2"/>
      <c r="K72" s="49"/>
    </row>
    <row r="73" spans="1:14" ht="18" x14ac:dyDescent="0.25">
      <c r="A73" s="50"/>
      <c r="B73" s="57"/>
      <c r="C73" s="57"/>
      <c r="D73" s="57"/>
      <c r="E73" s="102"/>
      <c r="F73" s="103"/>
      <c r="G73" s="103"/>
      <c r="H73" s="103"/>
      <c r="I73" s="103"/>
      <c r="J73" s="103"/>
      <c r="K73" s="49"/>
      <c r="M73" s="104">
        <f>SUM(M18:M72)</f>
        <v>0</v>
      </c>
      <c r="N73" s="104">
        <f>SUM(N18:N72)</f>
        <v>0</v>
      </c>
    </row>
    <row r="74" spans="1:14" ht="18" x14ac:dyDescent="0.25">
      <c r="A74" s="50"/>
      <c r="B74" s="57"/>
      <c r="C74" s="57"/>
      <c r="D74" s="57"/>
      <c r="E74" s="102"/>
      <c r="F74" s="103"/>
      <c r="G74" s="103"/>
      <c r="H74" s="103"/>
      <c r="I74" s="103"/>
      <c r="J74" s="103"/>
      <c r="K74" s="49"/>
    </row>
    <row r="75" spans="1:14" ht="18" x14ac:dyDescent="0.25">
      <c r="A75" s="50"/>
      <c r="B75" s="57"/>
      <c r="C75" s="57"/>
      <c r="D75" s="57"/>
      <c r="E75" s="105" t="s">
        <v>97</v>
      </c>
      <c r="F75" s="51"/>
      <c r="G75" s="103"/>
      <c r="H75" s="106">
        <f>M73</f>
        <v>0</v>
      </c>
      <c r="I75" s="107" t="str">
        <f>" / "&amp;N73</f>
        <v xml:space="preserve"> / 0</v>
      </c>
      <c r="J75" s="108">
        <f>IF(N73=0,0,M73/N73)</f>
        <v>0</v>
      </c>
      <c r="K75" s="49"/>
    </row>
    <row r="76" spans="1:14" ht="18" x14ac:dyDescent="0.25">
      <c r="A76" s="50"/>
      <c r="B76" s="57"/>
      <c r="C76" s="57"/>
      <c r="D76" s="57"/>
      <c r="E76" s="58"/>
      <c r="F76" s="57"/>
      <c r="G76" s="103"/>
      <c r="H76" s="103"/>
      <c r="I76" s="103"/>
      <c r="J76" s="103"/>
      <c r="K76" s="49"/>
    </row>
    <row r="77" spans="1:14" ht="18" x14ac:dyDescent="0.25">
      <c r="A77" s="50"/>
      <c r="B77" s="99" t="s">
        <v>98</v>
      </c>
      <c r="C77" s="99"/>
      <c r="D77" s="109"/>
      <c r="E77" s="110"/>
      <c r="F77" s="89"/>
      <c r="G77" s="57"/>
      <c r="H77" s="57"/>
      <c r="I77" s="57"/>
      <c r="J77" s="57"/>
      <c r="K77" s="49"/>
    </row>
    <row r="78" spans="1:14" ht="73.900000000000006" customHeight="1" x14ac:dyDescent="0.2">
      <c r="A78" s="50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4" x14ac:dyDescent="0.2">
      <c r="B79" s="57"/>
      <c r="C79" s="57"/>
      <c r="D79" s="57"/>
      <c r="E79" s="58"/>
      <c r="F79" s="57"/>
      <c r="G79" s="57"/>
      <c r="H79" s="57"/>
      <c r="I79" s="57"/>
      <c r="J79" s="57"/>
      <c r="K79" s="49"/>
    </row>
    <row r="86" spans="2:8" ht="15" x14ac:dyDescent="0.2">
      <c r="B86" s="38"/>
      <c r="C86" s="38"/>
      <c r="D86" s="38"/>
      <c r="E86" s="111"/>
      <c r="F86" s="39"/>
      <c r="G86" s="38"/>
    </row>
    <row r="87" spans="2:8" ht="15" x14ac:dyDescent="0.2">
      <c r="B87" s="38"/>
      <c r="C87" s="38"/>
      <c r="D87" s="38"/>
      <c r="E87" s="111"/>
      <c r="F87" s="38"/>
      <c r="G87" s="38"/>
    </row>
    <row r="88" spans="2:8" ht="15" x14ac:dyDescent="0.2">
      <c r="B88" s="39"/>
      <c r="C88" s="39"/>
      <c r="D88" s="39"/>
      <c r="E88" s="112"/>
      <c r="F88" s="39"/>
      <c r="G88" s="39"/>
      <c r="H88" s="113"/>
    </row>
  </sheetData>
  <sheetProtection sheet="1" objects="1" scenarios="1"/>
  <mergeCells count="37">
    <mergeCell ref="B65:D65"/>
    <mergeCell ref="F65:J65"/>
    <mergeCell ref="B72:D72"/>
    <mergeCell ref="F72:J72"/>
    <mergeCell ref="B78:K78"/>
    <mergeCell ref="B40:D40"/>
    <mergeCell ref="B47:D47"/>
    <mergeCell ref="F47:J47"/>
    <mergeCell ref="B49:D49"/>
    <mergeCell ref="B58:D58"/>
    <mergeCell ref="F58:J58"/>
    <mergeCell ref="B28:D28"/>
    <mergeCell ref="B29:D29"/>
    <mergeCell ref="F29:J29"/>
    <mergeCell ref="B31:J31"/>
    <mergeCell ref="B38:D38"/>
    <mergeCell ref="F38:J38"/>
    <mergeCell ref="B14:D14"/>
    <mergeCell ref="E14:J14"/>
    <mergeCell ref="E15:J15"/>
    <mergeCell ref="B16:J16"/>
    <mergeCell ref="B24:D24"/>
    <mergeCell ref="F24:J24"/>
    <mergeCell ref="B6:C6"/>
    <mergeCell ref="D6:E6"/>
    <mergeCell ref="F6:G6"/>
    <mergeCell ref="H6:J6"/>
    <mergeCell ref="B8:C8"/>
    <mergeCell ref="D8:E8"/>
    <mergeCell ref="F8:G8"/>
    <mergeCell ref="H8:J8"/>
    <mergeCell ref="B1:J1"/>
    <mergeCell ref="D2:H2"/>
    <mergeCell ref="B4:C4"/>
    <mergeCell ref="D4:E4"/>
    <mergeCell ref="F4:G4"/>
    <mergeCell ref="H4:J4"/>
  </mergeCells>
  <conditionalFormatting sqref="B31:E72 B18:E29">
    <cfRule type="expression" dxfId="2" priority="2">
      <formula>IF($E18=0,TRUE())</formula>
    </cfRule>
  </conditionalFormatting>
  <conditionalFormatting sqref="E74:E1048576 E1 E3:E13 E16:E72">
    <cfRule type="cellIs" dxfId="1" priority="3" operator="equal">
      <formula>"-"</formula>
    </cfRule>
  </conditionalFormatting>
  <conditionalFormatting sqref="K19:K23 K26:K27 K60:K64 K68:K71 K50:K57 K41:K46 K33:K37">
    <cfRule type="cellIs" dxfId="0" priority="4" operator="equal">
      <formula>0</formula>
    </cfRule>
  </conditionalFormatting>
  <dataValidations count="2">
    <dataValidation type="list" operator="equal" allowBlank="1" showErrorMessage="1" errorTitle="Erreur" error="Une cellule doit soit contenir X soit être vide" sqref="F19:J23 F26:J27 F28 F33:J37 F41:J46 F50:J57 F60:J64 F68:J71" xr:uid="{00000000-0002-0000-0200-000000000000}">
      <formula1>"X"</formula1>
      <formula2>0</formula2>
    </dataValidation>
    <dataValidation type="list" allowBlank="1" showInputMessage="1" showErrorMessage="1" sqref="E2:H2" xr:uid="{00000000-0002-0000-0200-000001000000}">
      <formula1>$N$2:$N$9</formula1>
      <formula2>0</formula2>
    </dataValidation>
  </dataValidations>
  <pageMargins left="0.390277777777778" right="0.390277777777778" top="0.65972222222222199" bottom="0.66041666666666698" header="0.51180555555555496" footer="0.390277777777778"/>
  <pageSetup paperSize="9" fitToHeight="0" orientation="portrait" horizontalDpi="300" verticalDpi="300"/>
  <headerFooter>
    <oddFooter>&amp;C&amp;"Times New Roman,Regular"&amp;12&amp;D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Coefficients!$B$2:$B$11</xm:f>
          </x14:formula1>
          <x14:formula2>
            <xm:f>0</xm:f>
          </x14:formula2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Coefficients</vt:lpstr>
      <vt:lpstr>Textes spécifiques</vt:lpstr>
      <vt:lpstr>Feuille notation</vt:lpstr>
      <vt:lpstr>'Feuille notation'!Zone_d_impression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dc:description/>
  <cp:lastModifiedBy>ARLETTE CATTOEN</cp:lastModifiedBy>
  <cp:revision>29</cp:revision>
  <cp:lastPrinted>2021-02-10T14:33:41Z</cp:lastPrinted>
  <dcterms:created xsi:type="dcterms:W3CDTF">2021-02-09T14:20:17Z</dcterms:created>
  <dcterms:modified xsi:type="dcterms:W3CDTF">2022-02-19T09:11:48Z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